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IF Forum\Naturalization\USCIS Shadown Budget FY17\Drafts 2\New folder\With Hyperlinks\Public\NWG Sent\"/>
    </mc:Choice>
  </mc:AlternateContent>
  <bookViews>
    <workbookView xWindow="0" yWindow="0" windowWidth="16215" windowHeight="7755"/>
  </bookViews>
  <sheets>
    <sheet name="USCIS FY17 (IEFA Revenue)" sheetId="10" r:id="rId1"/>
    <sheet name="USCIS FY17 (IEFA Expenses)" sheetId="13" r:id="rId2"/>
    <sheet name="USCIS FY17 (Temporary Forms)" sheetId="1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0" l="1"/>
  <c r="H18" i="10" l="1"/>
  <c r="H19" i="14" l="1"/>
  <c r="H21" i="14" l="1"/>
  <c r="L21" i="14" s="1"/>
  <c r="H20" i="14"/>
  <c r="K20" i="14" s="1"/>
  <c r="L20" i="14" s="1"/>
  <c r="K19" i="14"/>
  <c r="L19" i="14" s="1"/>
  <c r="E20" i="13"/>
  <c r="E38" i="13" s="1"/>
  <c r="E9" i="10" s="1"/>
  <c r="L22" i="14" l="1"/>
  <c r="D10" i="14" s="1"/>
  <c r="E9" i="13"/>
  <c r="H21" i="10" l="1"/>
  <c r="K21" i="10" l="1"/>
  <c r="L21" i="10" s="1"/>
  <c r="H37" i="10" l="1"/>
  <c r="H45" i="10"/>
  <c r="K45" i="10" s="1"/>
  <c r="H46" i="10"/>
  <c r="K46" i="10" s="1"/>
  <c r="H26" i="10"/>
  <c r="L66" i="10"/>
  <c r="H65" i="10"/>
  <c r="L65" i="10" s="1"/>
  <c r="H64" i="10"/>
  <c r="H63" i="10"/>
  <c r="L63" i="10" s="1"/>
  <c r="H62" i="10"/>
  <c r="H61" i="10"/>
  <c r="K61" i="10" s="1"/>
  <c r="H60" i="10"/>
  <c r="K60" i="10" s="1"/>
  <c r="H59" i="10"/>
  <c r="H58" i="10"/>
  <c r="K58" i="10" s="1"/>
  <c r="H57" i="10"/>
  <c r="K57" i="10" s="1"/>
  <c r="H56" i="10"/>
  <c r="K56" i="10" s="1"/>
  <c r="H53" i="10"/>
  <c r="K53" i="10" s="1"/>
  <c r="H52" i="10"/>
  <c r="K52" i="10" s="1"/>
  <c r="L52" i="10" s="1"/>
  <c r="H51" i="10"/>
  <c r="K51" i="10" s="1"/>
  <c r="H50" i="10"/>
  <c r="H49" i="10"/>
  <c r="K49" i="10" s="1"/>
  <c r="H44" i="10"/>
  <c r="K44" i="10" s="1"/>
  <c r="H43" i="10"/>
  <c r="K43" i="10" s="1"/>
  <c r="H42" i="10"/>
  <c r="L42" i="10" s="1"/>
  <c r="H41" i="10"/>
  <c r="K41" i="10" s="1"/>
  <c r="L41" i="10" s="1"/>
  <c r="H40" i="10"/>
  <c r="K40" i="10" s="1"/>
  <c r="H36" i="10"/>
  <c r="K36" i="10" s="1"/>
  <c r="L36" i="10" s="1"/>
  <c r="H35" i="10"/>
  <c r="H34" i="10"/>
  <c r="K34" i="10" s="1"/>
  <c r="H33" i="10"/>
  <c r="K33" i="10" s="1"/>
  <c r="L33" i="10" s="1"/>
  <c r="H32" i="10"/>
  <c r="H29" i="10"/>
  <c r="H28" i="10"/>
  <c r="K28" i="10" s="1"/>
  <c r="H27" i="10"/>
  <c r="K27" i="10" s="1"/>
  <c r="H25" i="10"/>
  <c r="K25" i="10" s="1"/>
  <c r="L25" i="10" s="1"/>
  <c r="H24" i="10"/>
  <c r="K24" i="10" s="1"/>
  <c r="L18" i="10"/>
  <c r="K26" i="10" l="1"/>
  <c r="L26" i="10" s="1"/>
  <c r="K32" i="10"/>
  <c r="L32" i="10" s="1"/>
  <c r="L57" i="10"/>
  <c r="K37" i="10"/>
  <c r="L37" i="10" s="1"/>
  <c r="K50" i="10"/>
  <c r="L50" i="10" s="1"/>
  <c r="L58" i="10"/>
  <c r="L49" i="10"/>
  <c r="L51" i="10"/>
  <c r="L43" i="10"/>
  <c r="L45" i="10"/>
  <c r="L46" i="10"/>
  <c r="L44" i="10"/>
  <c r="L24" i="10"/>
  <c r="L27" i="10"/>
  <c r="L28" i="10"/>
  <c r="K35" i="10"/>
  <c r="L35" i="10" s="1"/>
  <c r="L40" i="10"/>
  <c r="K59" i="10"/>
  <c r="L59" i="10" s="1"/>
  <c r="L61" i="10"/>
  <c r="K64" i="10"/>
  <c r="L64" i="10" s="1"/>
  <c r="L53" i="10"/>
  <c r="L34" i="10"/>
  <c r="L56" i="10"/>
  <c r="L60" i="10"/>
  <c r="K29" i="10"/>
  <c r="L29" i="10" s="1"/>
  <c r="K62" i="10"/>
  <c r="L62" i="10" s="1"/>
  <c r="L68" i="10" l="1"/>
  <c r="M69" i="10" s="1"/>
  <c r="D8" i="14" l="1"/>
  <c r="D12" i="14" s="1"/>
  <c r="E8" i="10"/>
  <c r="E10" i="10" l="1"/>
  <c r="E8" i="13"/>
  <c r="E10" i="13" s="1"/>
</calcChain>
</file>

<file path=xl/comments1.xml><?xml version="1.0" encoding="utf-8"?>
<comments xmlns="http://schemas.openxmlformats.org/spreadsheetml/2006/main">
  <authors>
    <author>Christian Penichet-Paul</author>
  </authors>
  <commentList>
    <comment ref="B21" authorId="0" shapeId="0">
      <text>
        <r>
          <rPr>
            <sz val="9"/>
            <color indexed="81"/>
            <rFont val="Tahoma"/>
            <family val="2"/>
          </rPr>
          <t xml:space="preserve">I-485 is the second step in the process for E-B5 Visa Applicants, but it is also used by Family Based Immigrants or Employment Based Immigrants who come to or live in the U.S. and Adjsut Status to Legal Permant Residence.
</t>
        </r>
      </text>
    </comment>
  </commentList>
</comments>
</file>

<file path=xl/sharedStrings.xml><?xml version="1.0" encoding="utf-8"?>
<sst xmlns="http://schemas.openxmlformats.org/spreadsheetml/2006/main" count="199" uniqueCount="167">
  <si>
    <t xml:space="preserve">Class of Admission </t>
  </si>
  <si>
    <t xml:space="preserve">Total </t>
  </si>
  <si>
    <t xml:space="preserve">Description </t>
  </si>
  <si>
    <t>Family Based</t>
  </si>
  <si>
    <t>Total Fee</t>
  </si>
  <si>
    <t>Employment Based</t>
  </si>
  <si>
    <t xml:space="preserve">Humanitarian </t>
  </si>
  <si>
    <t xml:space="preserve">Citizenship and Nationality </t>
  </si>
  <si>
    <t>Other</t>
  </si>
  <si>
    <t>Static Base Fee</t>
  </si>
  <si>
    <t>Based on FY15 Figures</t>
  </si>
  <si>
    <t>Interactive Base Fee</t>
  </si>
  <si>
    <t>(Est. Based on FY15 Figures)</t>
  </si>
  <si>
    <t xml:space="preserve">Total Immigration Examination Fee Account </t>
  </si>
  <si>
    <t>Chart 2</t>
  </si>
  <si>
    <t>Original Total Number</t>
  </si>
  <si>
    <t>Chart 3</t>
  </si>
  <si>
    <t xml:space="preserve">TOTAL FUNDING LEFT OVER </t>
  </si>
  <si>
    <t>Static</t>
  </si>
  <si>
    <t xml:space="preserve">Interactive Surplus/Deficit </t>
  </si>
  <si>
    <t>Projected Petitions</t>
  </si>
  <si>
    <t>Projected Fee Wavers</t>
  </si>
  <si>
    <t>N/A</t>
  </si>
  <si>
    <t>Adjust Status to LPR</t>
  </si>
  <si>
    <t>Proposed FY17 Fees</t>
  </si>
  <si>
    <t>Current FY16 Fees</t>
  </si>
  <si>
    <t xml:space="preserve">N-300
</t>
  </si>
  <si>
    <t>Preserve Residence for Naturalization Purposes (Used by LPRs Who Leave U.S. For One Year or Longer Due to Work)</t>
  </si>
  <si>
    <t xml:space="preserve">N-470
</t>
  </si>
  <si>
    <t xml:space="preserve">I-130
</t>
  </si>
  <si>
    <t>Visas</t>
  </si>
  <si>
    <t>Waiver of Unlawful Presence for Certain Relatives of U.S.
Citizens</t>
  </si>
  <si>
    <t xml:space="preserve">I-601A
</t>
  </si>
  <si>
    <t>Remove "Conditional Resident Status" Obtained Through
 Marriage to U.S. Citizen or LPR</t>
  </si>
  <si>
    <t xml:space="preserve">I-751
</t>
  </si>
  <si>
    <t xml:space="preserve">G-1041
</t>
  </si>
  <si>
    <t xml:space="preserve">Request for Geneology Search
</t>
  </si>
  <si>
    <t xml:space="preserve">Request for Geneology Record
</t>
  </si>
  <si>
    <t xml:space="preserve">G-1041A
</t>
  </si>
  <si>
    <t xml:space="preserve">Request Action on Previously Approved Applications or 
Petitions </t>
  </si>
  <si>
    <t>Form for Physicians to Apply for Civil Surgeon Designation to Conduct USCIS Medical Examinations</t>
  </si>
  <si>
    <t xml:space="preserve">I-824
</t>
  </si>
  <si>
    <t xml:space="preserve">I-539
</t>
  </si>
  <si>
    <t xml:space="preserve">I-910
</t>
  </si>
  <si>
    <t xml:space="preserve">Request to Extend or Change Nonimmigrant Status
</t>
  </si>
  <si>
    <t>Petition to Classify an Immigrant as Amerasian, Widow(er) or
Special Immigrant</t>
  </si>
  <si>
    <t xml:space="preserve">I-360
</t>
  </si>
  <si>
    <t xml:space="preserve">I-290B
</t>
  </si>
  <si>
    <t xml:space="preserve">I-131/I-131A
</t>
  </si>
  <si>
    <t xml:space="preserve">I-102
</t>
  </si>
  <si>
    <t>Replace I-94 or I-95 Form (Arrival/Departure Form for Nonimmigrants)</t>
  </si>
  <si>
    <t xml:space="preserve">I-90
</t>
  </si>
  <si>
    <t xml:space="preserve">I-698
</t>
  </si>
  <si>
    <t xml:space="preserve">Adjust to Permanent Resident Status Under IRCA 1986
</t>
  </si>
  <si>
    <t xml:space="preserve">I-817
</t>
  </si>
  <si>
    <t xml:space="preserve">I-929
</t>
  </si>
  <si>
    <t xml:space="preserve">Remain in the U.S. Under the Family Unity Program
</t>
  </si>
  <si>
    <t xml:space="preserve">I-694
</t>
  </si>
  <si>
    <t>Notify USCIS that an Immigrant Denied Permanent Residence or Other Benefits Under IRCA 1986 is Appealing Decision</t>
  </si>
  <si>
    <t xml:space="preserve">
</t>
  </si>
  <si>
    <t xml:space="preserve">I-690
</t>
  </si>
  <si>
    <t>Apply for a Waiver of Inadmissibility for Adjustment of Status Under the INA</t>
  </si>
  <si>
    <t xml:space="preserve">I-485
</t>
  </si>
  <si>
    <t xml:space="preserve">USCIS Immigrant Fee 
</t>
  </si>
  <si>
    <t xml:space="preserve">Register or Adjust to Lawful Permanent Resident Status
</t>
  </si>
  <si>
    <t>Declare Intent to Become U.S. Citizen (Some States Request this Form be Filed to do Business with the State)</t>
  </si>
  <si>
    <t xml:space="preserve">Request Hearing on Denial of N-400 Form 
</t>
  </si>
  <si>
    <t xml:space="preserve">N-336
</t>
  </si>
  <si>
    <t xml:space="preserve">N-400
</t>
  </si>
  <si>
    <t xml:space="preserve">Application for U.S. Citizenship
</t>
  </si>
  <si>
    <t xml:space="preserve">N-565
</t>
  </si>
  <si>
    <t xml:space="preserve">Replacement of a Naturalization/Citizenship Document
</t>
  </si>
  <si>
    <t xml:space="preserve">Application for a Certificate of Citizenship
</t>
  </si>
  <si>
    <t xml:space="preserve">N-600/600K
</t>
  </si>
  <si>
    <t>Form for U.S. Citizens and LPRS to Establish a Family 
Relationship to an Individual Wishing to Immigrate to U.S.</t>
  </si>
  <si>
    <t>Adoption of Foreign-Born Child by U.S. Citizens and
Determination of Eligibility</t>
  </si>
  <si>
    <t xml:space="preserve">Request Action on an Approved Form I-800A
</t>
  </si>
  <si>
    <t xml:space="preserve">I-129F
</t>
  </si>
  <si>
    <t xml:space="preserve">I-800A Supplement 3
</t>
  </si>
  <si>
    <t xml:space="preserve">K-1, K-2, K-3
</t>
  </si>
  <si>
    <t>Biometric Fee</t>
  </si>
  <si>
    <t xml:space="preserve">I-129
</t>
  </si>
  <si>
    <t>Petition to Bring a Temporary Non-Immigrant Worker to the U.S. for Labor. Filed by the Employer.</t>
  </si>
  <si>
    <t>Petition an Immigrant Worker to Become an LPR. Filed by the 
Employer.</t>
  </si>
  <si>
    <t xml:space="preserve">I-140
</t>
  </si>
  <si>
    <t xml:space="preserve">I-526
</t>
  </si>
  <si>
    <t>EB-5 (Step 1 of 3)</t>
  </si>
  <si>
    <t xml:space="preserve">Employment Authorization Documents
</t>
  </si>
  <si>
    <t xml:space="preserve">I-765
</t>
  </si>
  <si>
    <t xml:space="preserve">I-829
</t>
  </si>
  <si>
    <t>EB-5 (Step 3 
of 3)</t>
  </si>
  <si>
    <t xml:space="preserve">Application for Regional Center Designation Under the Immigrant Investor Program </t>
  </si>
  <si>
    <r>
      <t>Annual Certification of Regional Center (</t>
    </r>
    <r>
      <rPr>
        <i/>
        <sz val="11"/>
        <color theme="1"/>
        <rFont val="Calibri"/>
        <family val="2"/>
        <scheme val="minor"/>
      </rPr>
      <t>New Form</t>
    </r>
    <r>
      <rPr>
        <sz val="11"/>
        <color theme="1"/>
        <rFont val="Calibri"/>
        <family val="2"/>
        <scheme val="minor"/>
      </rPr>
      <t xml:space="preserve">)
</t>
    </r>
  </si>
  <si>
    <t xml:space="preserve">I-924 A
</t>
  </si>
  <si>
    <t xml:space="preserve">I-924
</t>
  </si>
  <si>
    <t>EB-5 
(Investment)</t>
  </si>
  <si>
    <t>H-1B, H-2B
and Others</t>
  </si>
  <si>
    <t xml:space="preserve">I-821
</t>
  </si>
  <si>
    <t xml:space="preserve">I-881
</t>
  </si>
  <si>
    <t xml:space="preserve">Temporary Protected Status
</t>
  </si>
  <si>
    <t xml:space="preserve">I-821D; I-765
</t>
  </si>
  <si>
    <t>TBD</t>
  </si>
  <si>
    <t>Total Revenue Associated from Temporary Programs (Immigration Examination Fee Account)</t>
  </si>
  <si>
    <t>Projected Fee Waivers</t>
  </si>
  <si>
    <t>Based on FY11  Fee Waivers</t>
  </si>
  <si>
    <t>Chart 4</t>
  </si>
  <si>
    <t>Total Immigration Examination Fee Account - Fee Schedule</t>
  </si>
  <si>
    <t>Total Immigration Examination Fee Account - Temporary Status (Not Included in Fee Scheduled by USCIS)</t>
  </si>
  <si>
    <t>Perform Biometric Services</t>
  </si>
  <si>
    <t>Systematic Alien Verification for Entitlements (SAVE)</t>
  </si>
  <si>
    <t>Issue Document</t>
  </si>
  <si>
    <t>Conduct Treasury Enforcement Communications System (TECS) Check</t>
  </si>
  <si>
    <t>Direct Costs</t>
  </si>
  <si>
    <t>Intake</t>
  </si>
  <si>
    <t>Fraud Detection and Prevention</t>
  </si>
  <si>
    <t>Records Management</t>
  </si>
  <si>
    <t>Inform the Public</t>
  </si>
  <si>
    <t>Make Determination</t>
  </si>
  <si>
    <t>Based on FY16/17 Figures</t>
  </si>
  <si>
    <t>Chart 1</t>
  </si>
  <si>
    <t>Management and Oversight</t>
  </si>
  <si>
    <t xml:space="preserve">Total Projected Average FY16/17 Revenue (Immigration Examination Fee Account) </t>
  </si>
  <si>
    <t>Projected Immigration Examination Fee Account Expenses by Activity FY 2017</t>
  </si>
  <si>
    <t>Citizenship and Integration Grant Program</t>
  </si>
  <si>
    <t>Total Expenditures</t>
  </si>
  <si>
    <t xml:space="preserve">Interactive Expenditures </t>
  </si>
  <si>
    <t xml:space="preserve">Total Immigration Examination Fee AccountExpenses   </t>
  </si>
  <si>
    <t>Chart 5</t>
  </si>
  <si>
    <t>Original Surplus (Based on USCIS FY16/17 Figures)</t>
  </si>
  <si>
    <r>
      <t>Petition to Bring Immigrant Fianc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 xml:space="preserve"> to the U.S.
</t>
    </r>
  </si>
  <si>
    <r>
      <t xml:space="preserve">Enterpreneur who Wishes to Immigrate to the U.S. </t>
    </r>
    <r>
      <rPr>
        <b/>
        <sz val="11"/>
        <color theme="1"/>
        <rFont val="Calibri"/>
        <family val="2"/>
        <scheme val="minor"/>
      </rPr>
      <t xml:space="preserve">
</t>
    </r>
  </si>
  <si>
    <t>Remove Conditions on Enterpreneur in order to Become Lawful Permanent Resident</t>
  </si>
  <si>
    <t>Re-entry Permit for LPR or Conditional Resident; Refugee Travel Document</t>
  </si>
  <si>
    <t xml:space="preserve">Waivers to Remove Certain Conditions to Re-Enter the U.S.
</t>
  </si>
  <si>
    <t xml:space="preserve">Deferred Action for Childhood Arrivals (DACA)
</t>
  </si>
  <si>
    <t xml:space="preserve">NACARA (Nicaraguan Adjustment and Central American Relief Act)
</t>
  </si>
  <si>
    <t>Original Surplus (Based on USCIS FY16/17 Fee Schedule)</t>
  </si>
  <si>
    <r>
      <t xml:space="preserve">TOTAL Immigration Examination Fee Account - Fee Schedule, Revenue </t>
    </r>
    <r>
      <rPr>
        <sz val="11"/>
        <rFont val="Calibri"/>
        <family val="2"/>
        <scheme val="minor"/>
      </rPr>
      <t>(chart 2)</t>
    </r>
  </si>
  <si>
    <r>
      <t xml:space="preserve">TOTAL Immigration Examination Fee Account - Fee Schedule, Expenses </t>
    </r>
    <r>
      <rPr>
        <sz val="11"/>
        <rFont val="Calibri"/>
        <family val="2"/>
        <scheme val="minor"/>
      </rPr>
      <t>(chart 3)</t>
    </r>
  </si>
  <si>
    <t>Total Immigration Examination Fee Account - Fee Schedule Revenue</t>
  </si>
  <si>
    <t xml:space="preserve">Original Total </t>
  </si>
  <si>
    <t>E-B5 (Step 2
of 3)</t>
  </si>
  <si>
    <t>Other Biometric (Per USCIS)</t>
  </si>
  <si>
    <t xml:space="preserve">Renew/Replace Permanent Resident Card
</t>
  </si>
  <si>
    <r>
      <rPr>
        <u/>
        <sz val="11"/>
        <color theme="4" tint="-0.249977111117893"/>
        <rFont val="Calibri"/>
        <family val="2"/>
        <scheme val="minor"/>
      </rPr>
      <t>I-600/600A; I-800/800A</t>
    </r>
    <r>
      <rPr>
        <sz val="11"/>
        <color theme="1"/>
        <rFont val="Calibri"/>
        <family val="2"/>
        <scheme val="minor"/>
      </rPr>
      <t xml:space="preserve">
</t>
    </r>
  </si>
  <si>
    <t>I-191, I-192, I-193, I-212,
 I-601, I-612</t>
  </si>
  <si>
    <t>Interactive Total Fee</t>
  </si>
  <si>
    <t>Projected # of Petitions</t>
  </si>
  <si>
    <t>Projected # of Fee Waivers</t>
  </si>
  <si>
    <t>Fee for Individuals Immigrating to the U.S. as Lawful 
Permanent Residents (LPRs)</t>
  </si>
  <si>
    <t>Appeal Adverse Decision by USCIS or Bond Breach Issued by Immigration and Customs Enforcement (ICE)</t>
  </si>
  <si>
    <t>Current Fee Levels</t>
  </si>
  <si>
    <t>USCIS Fee Schedule</t>
  </si>
  <si>
    <t>Proposed FY16/17 Fees</t>
  </si>
  <si>
    <t>Interactive Fee Level</t>
  </si>
  <si>
    <t xml:space="preserve">USCIS Fee Schedule </t>
  </si>
  <si>
    <t>Lost Revenue Based on</t>
  </si>
  <si>
    <t xml:space="preserve">Figures based on USCIS FY16/17 Fee Schedule released on May 4, 2016. </t>
  </si>
  <si>
    <t>Total Revenue by Form</t>
  </si>
  <si>
    <t>Request Immigration Benefits for Family of U-1 
Nonimmigrants (U-1 Holders are Victims of Criminal Activity)</t>
  </si>
  <si>
    <t>U.S. Citizenship and Immigration Services (USCIS) Revenue Calculator</t>
  </si>
  <si>
    <t>for Fiscal Year (FY) 2017</t>
  </si>
  <si>
    <t>U.S. Citizenship and Immigration Services (USCIS) Revenue Calculator for Fiscal Year (FY) 2017</t>
  </si>
  <si>
    <t>Projected Revenue Associated from Temporary Programs</t>
  </si>
  <si>
    <t xml:space="preserve">Note: USCIS does not include revenue from temporary programs as part of its Immigration Examination Fee Account Revenue because temporary programs can be stopped at any time.  </t>
  </si>
  <si>
    <t>Projected Immigration Examination Fee Account Expenses</t>
  </si>
  <si>
    <r>
      <t>Figures based on</t>
    </r>
    <r>
      <rPr>
        <u/>
        <sz val="11"/>
        <color theme="4" tint="-0.249977111117893"/>
        <rFont val="Calibri"/>
        <family val="2"/>
        <scheme val="minor"/>
      </rPr>
      <t xml:space="preserve"> USCIS FY16/17 Fee Schedule</t>
    </r>
    <r>
      <rPr>
        <sz val="11"/>
        <color theme="1"/>
        <rFont val="Calibri"/>
        <family val="2"/>
        <scheme val="minor"/>
      </rPr>
      <t xml:space="preserve"> released on May 4, 2016.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</si>
</sst>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164" formatCode="&quot;$&quot;#,##0"/>
    <numFmt numFmtId="165" formatCode="#,##0;[Red]#,##0"/>
    <numFmt numFmtId="166" formatCode="&quot;$&quot;#,##0;[Red]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rgb="FF3F3F3F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u/>
      <sz val="11"/>
      <color theme="4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/>
      <right style="thick">
        <color rgb="FF3F3F3F"/>
      </right>
      <top style="thick">
        <color rgb="FF3F3F3F"/>
      </top>
      <bottom style="thick">
        <color rgb="FF3F3F3F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/>
      <top style="thin">
        <color rgb="FF3F3F3F"/>
      </top>
      <bottom style="thick">
        <color rgb="FF3F3F3F"/>
      </bottom>
      <diagonal/>
    </border>
    <border>
      <left/>
      <right style="thin">
        <color rgb="FF3F3F3F"/>
      </right>
      <top style="thin">
        <color rgb="FF3F3F3F"/>
      </top>
      <bottom style="thick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theme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3F3F3F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ck">
        <color rgb="FF3F3F3F"/>
      </top>
      <bottom style="thick">
        <color rgb="FF3F3F3F"/>
      </bottom>
      <diagonal/>
    </border>
    <border>
      <left style="thick">
        <color rgb="FF3F3F3F"/>
      </left>
      <right/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9" fillId="0" borderId="0" applyNumberFormat="0" applyFill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2" borderId="1" xfId="1" applyFont="1" applyAlignment="1">
      <alignment horizontal="center"/>
    </xf>
    <xf numFmtId="0" fontId="2" fillId="2" borderId="1" xfId="1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/>
    <xf numFmtId="0" fontId="0" fillId="3" borderId="2" xfId="2" applyFont="1"/>
    <xf numFmtId="166" fontId="0" fillId="3" borderId="2" xfId="2" applyNumberFormat="1" applyFont="1" applyAlignment="1">
      <alignment horizontal="center"/>
    </xf>
    <xf numFmtId="164" fontId="0" fillId="3" borderId="2" xfId="2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1" fillId="3" borderId="2" xfId="2" applyFont="1" applyAlignment="1">
      <alignment horizontal="center"/>
    </xf>
    <xf numFmtId="0" fontId="13" fillId="0" borderId="0" xfId="3" applyFont="1"/>
    <xf numFmtId="0" fontId="13" fillId="0" borderId="0" xfId="3" applyFont="1" applyAlignment="1">
      <alignment horizontal="left"/>
    </xf>
    <xf numFmtId="164" fontId="2" fillId="2" borderId="1" xfId="1" applyNumberFormat="1" applyAlignment="1">
      <alignment horizontal="center"/>
    </xf>
    <xf numFmtId="0" fontId="12" fillId="0" borderId="0" xfId="0" applyFont="1"/>
    <xf numFmtId="0" fontId="0" fillId="0" borderId="0" xfId="0" applyFill="1"/>
    <xf numFmtId="0" fontId="3" fillId="4" borderId="11" xfId="0" applyFont="1" applyFill="1" applyBorder="1" applyAlignment="1">
      <alignment horizontal="center"/>
    </xf>
    <xf numFmtId="0" fontId="5" fillId="3" borderId="2" xfId="2" applyFont="1" applyAlignment="1">
      <alignment horizontal="center"/>
    </xf>
    <xf numFmtId="0" fontId="14" fillId="7" borderId="4" xfId="1" applyFont="1" applyFill="1" applyBorder="1" applyAlignment="1"/>
    <xf numFmtId="0" fontId="14" fillId="7" borderId="6" xfId="1" applyFont="1" applyFill="1" applyBorder="1" applyAlignment="1"/>
    <xf numFmtId="0" fontId="14" fillId="7" borderId="7" xfId="1" applyFont="1" applyFill="1" applyBorder="1" applyAlignment="1"/>
    <xf numFmtId="0" fontId="3" fillId="3" borderId="2" xfId="2" applyFont="1" applyAlignment="1">
      <alignment horizontal="center"/>
    </xf>
    <xf numFmtId="0" fontId="5" fillId="8" borderId="2" xfId="2" applyFont="1" applyFill="1" applyAlignment="1">
      <alignment horizontal="center"/>
    </xf>
    <xf numFmtId="0" fontId="11" fillId="8" borderId="2" xfId="2" applyFont="1" applyFill="1" applyAlignment="1">
      <alignment horizontal="center"/>
    </xf>
    <xf numFmtId="0" fontId="2" fillId="3" borderId="2" xfId="2" applyFont="1" applyAlignment="1">
      <alignment horizontal="center"/>
    </xf>
    <xf numFmtId="0" fontId="0" fillId="0" borderId="0" xfId="0" applyFont="1" applyFill="1" applyAlignment="1">
      <alignment horizontal="center"/>
    </xf>
    <xf numFmtId="0" fontId="6" fillId="7" borderId="1" xfId="1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3" fillId="0" borderId="0" xfId="3" applyFont="1" applyAlignment="1">
      <alignment wrapText="1"/>
    </xf>
    <xf numFmtId="164" fontId="1" fillId="10" borderId="1" xfId="5" applyNumberFormat="1" applyBorder="1" applyAlignment="1">
      <alignment horizontal="center"/>
    </xf>
    <xf numFmtId="0" fontId="3" fillId="10" borderId="1" xfId="5" applyFont="1" applyBorder="1" applyAlignment="1">
      <alignment horizontal="center"/>
    </xf>
    <xf numFmtId="0" fontId="4" fillId="10" borderId="1" xfId="5" applyFont="1" applyBorder="1" applyAlignment="1">
      <alignment horizontal="center"/>
    </xf>
    <xf numFmtId="164" fontId="1" fillId="9" borderId="1" xfId="4" applyNumberFormat="1" applyFont="1" applyBorder="1" applyAlignment="1">
      <alignment horizontal="center"/>
    </xf>
    <xf numFmtId="164" fontId="2" fillId="8" borderId="1" xfId="1" applyNumberFormat="1" applyFill="1" applyBorder="1"/>
    <xf numFmtId="164" fontId="8" fillId="8" borderId="1" xfId="1" applyNumberFormat="1" applyFont="1" applyFill="1" applyBorder="1" applyAlignment="1">
      <alignment horizontal="center"/>
    </xf>
    <xf numFmtId="164" fontId="8" fillId="8" borderId="1" xfId="1" applyNumberFormat="1" applyFont="1" applyFill="1" applyBorder="1"/>
    <xf numFmtId="0" fontId="10" fillId="0" borderId="0" xfId="0" applyFont="1" applyAlignment="1">
      <alignment horizontal="center" wrapText="1"/>
    </xf>
    <xf numFmtId="164" fontId="3" fillId="10" borderId="1" xfId="5" applyNumberFormat="1" applyFont="1" applyBorder="1" applyAlignment="1">
      <alignment horizontal="center"/>
    </xf>
    <xf numFmtId="5" fontId="3" fillId="10" borderId="1" xfId="5" applyNumberFormat="1" applyFont="1" applyBorder="1" applyAlignment="1">
      <alignment horizontal="center"/>
    </xf>
    <xf numFmtId="3" fontId="1" fillId="9" borderId="22" xfId="4" applyNumberFormat="1" applyBorder="1" applyAlignment="1">
      <alignment horizontal="center"/>
    </xf>
    <xf numFmtId="164" fontId="1" fillId="9" borderId="22" xfId="4" applyNumberFormat="1" applyBorder="1" applyAlignment="1">
      <alignment horizontal="center"/>
    </xf>
    <xf numFmtId="0" fontId="0" fillId="0" borderId="0" xfId="0" applyAlignment="1">
      <alignment horizontal="left" wrapText="1"/>
    </xf>
    <xf numFmtId="164" fontId="0" fillId="3" borderId="9" xfId="2" applyNumberFormat="1" applyFont="1" applyBorder="1" applyAlignment="1">
      <alignment horizontal="center"/>
    </xf>
    <xf numFmtId="3" fontId="1" fillId="9" borderId="25" xfId="4" applyNumberFormat="1" applyBorder="1" applyAlignment="1">
      <alignment horizontal="center"/>
    </xf>
    <xf numFmtId="164" fontId="1" fillId="9" borderId="25" xfId="4" applyNumberFormat="1" applyBorder="1" applyAlignment="1">
      <alignment horizontal="center"/>
    </xf>
    <xf numFmtId="164" fontId="1" fillId="10" borderId="12" xfId="5" applyNumberFormat="1" applyBorder="1" applyAlignment="1">
      <alignment horizontal="center"/>
    </xf>
    <xf numFmtId="0" fontId="6" fillId="7" borderId="1" xfId="1" applyFont="1" applyFill="1" applyBorder="1" applyAlignment="1">
      <alignment horizontal="left"/>
    </xf>
    <xf numFmtId="0" fontId="2" fillId="7" borderId="1" xfId="1" applyFont="1" applyFill="1" applyBorder="1" applyAlignment="1">
      <alignment horizontal="right"/>
    </xf>
    <xf numFmtId="164" fontId="8" fillId="8" borderId="6" xfId="1" applyNumberFormat="1" applyFont="1" applyFill="1" applyBorder="1" applyAlignment="1">
      <alignment horizontal="center"/>
    </xf>
    <xf numFmtId="5" fontId="3" fillId="10" borderId="0" xfId="5" applyNumberFormat="1" applyFont="1" applyBorder="1" applyAlignment="1">
      <alignment horizontal="center"/>
    </xf>
    <xf numFmtId="164" fontId="3" fillId="10" borderId="3" xfId="5" applyNumberFormat="1" applyFont="1" applyBorder="1" applyAlignment="1">
      <alignment horizontal="center"/>
    </xf>
    <xf numFmtId="0" fontId="3" fillId="10" borderId="13" xfId="5" applyFont="1" applyBorder="1" applyAlignment="1">
      <alignment horizontal="center"/>
    </xf>
    <xf numFmtId="0" fontId="3" fillId="10" borderId="14" xfId="5" applyFont="1" applyBorder="1" applyAlignment="1">
      <alignment horizontal="center"/>
    </xf>
    <xf numFmtId="164" fontId="3" fillId="10" borderId="22" xfId="5" applyNumberFormat="1" applyFont="1" applyBorder="1" applyAlignment="1">
      <alignment horizontal="center"/>
    </xf>
    <xf numFmtId="164" fontId="1" fillId="10" borderId="11" xfId="5" applyNumberFormat="1" applyBorder="1" applyAlignment="1">
      <alignment horizontal="center"/>
    </xf>
    <xf numFmtId="164" fontId="3" fillId="10" borderId="27" xfId="5" applyNumberFormat="1" applyFont="1" applyBorder="1" applyAlignment="1">
      <alignment horizontal="center"/>
    </xf>
    <xf numFmtId="6" fontId="2" fillId="7" borderId="3" xfId="1" applyNumberFormat="1" applyFill="1" applyBorder="1" applyAlignment="1">
      <alignment horizontal="center"/>
    </xf>
    <xf numFmtId="0" fontId="2" fillId="2" borderId="1" xfId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6" fillId="7" borderId="1" xfId="1" applyFont="1" applyFill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6" fillId="2" borderId="1" xfId="1" applyFont="1" applyAlignment="1">
      <alignment horizontal="center"/>
    </xf>
    <xf numFmtId="164" fontId="6" fillId="2" borderId="1" xfId="1" applyNumberFormat="1" applyFont="1" applyAlignment="1">
      <alignment horizontal="center"/>
    </xf>
    <xf numFmtId="0" fontId="9" fillId="0" borderId="0" xfId="3" applyAlignment="1">
      <alignment horizontal="center" wrapText="1"/>
    </xf>
    <xf numFmtId="0" fontId="9" fillId="0" borderId="0" xfId="3" applyFill="1" applyAlignment="1">
      <alignment horizontal="center" wrapText="1"/>
    </xf>
    <xf numFmtId="0" fontId="2" fillId="2" borderId="1" xfId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" fillId="2" borderId="1" xfId="1" applyProtection="1">
      <protection locked="0"/>
    </xf>
    <xf numFmtId="0" fontId="0" fillId="3" borderId="2" xfId="2" applyFont="1" applyProtection="1">
      <protection locked="0"/>
    </xf>
    <xf numFmtId="164" fontId="2" fillId="2" borderId="1" xfId="1" applyNumberFormat="1" applyAlignment="1" applyProtection="1">
      <alignment horizontal="center"/>
      <protection locked="0"/>
    </xf>
    <xf numFmtId="164" fontId="0" fillId="3" borderId="2" xfId="2" applyNumberFormat="1" applyFont="1" applyAlignment="1" applyProtection="1">
      <alignment horizontal="center"/>
      <protection locked="0"/>
    </xf>
    <xf numFmtId="166" fontId="2" fillId="2" borderId="1" xfId="1" applyNumberFormat="1" applyAlignment="1" applyProtection="1">
      <alignment horizontal="center"/>
      <protection locked="0"/>
    </xf>
    <xf numFmtId="166" fontId="0" fillId="3" borderId="2" xfId="2" applyNumberFormat="1" applyFont="1" applyAlignment="1" applyProtection="1">
      <alignment horizontal="center"/>
      <protection locked="0"/>
    </xf>
    <xf numFmtId="164" fontId="1" fillId="10" borderId="2" xfId="5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1" fillId="10" borderId="19" xfId="5" applyNumberFormat="1" applyFont="1" applyBorder="1" applyAlignment="1" applyProtection="1">
      <alignment horizontal="center"/>
      <protection locked="0"/>
    </xf>
    <xf numFmtId="164" fontId="2" fillId="2" borderId="12" xfId="1" applyNumberForma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8" borderId="2" xfId="2" applyFont="1" applyFill="1" applyAlignment="1">
      <alignment horizontal="center"/>
    </xf>
    <xf numFmtId="0" fontId="3" fillId="9" borderId="2" xfId="4" applyFont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0" fillId="0" borderId="0" xfId="0"/>
    <xf numFmtId="10" fontId="3" fillId="3" borderId="2" xfId="2" applyNumberFormat="1" applyFont="1" applyAlignment="1">
      <alignment horizontal="center"/>
    </xf>
    <xf numFmtId="0" fontId="0" fillId="3" borderId="2" xfId="2" applyFont="1" applyProtection="1"/>
    <xf numFmtId="0" fontId="0" fillId="8" borderId="2" xfId="2" applyFont="1" applyFill="1" applyProtection="1"/>
    <xf numFmtId="3" fontId="0" fillId="3" borderId="2" xfId="2" applyNumberFormat="1" applyFont="1" applyAlignment="1" applyProtection="1">
      <alignment horizontal="center"/>
    </xf>
    <xf numFmtId="3" fontId="0" fillId="8" borderId="2" xfId="2" applyNumberFormat="1" applyFont="1" applyFill="1" applyAlignment="1" applyProtection="1">
      <alignment horizontal="center"/>
    </xf>
    <xf numFmtId="165" fontId="0" fillId="3" borderId="2" xfId="2" applyNumberFormat="1" applyFont="1" applyAlignment="1" applyProtection="1">
      <alignment horizontal="center"/>
    </xf>
    <xf numFmtId="165" fontId="0" fillId="8" borderId="2" xfId="2" applyNumberFormat="1" applyFont="1" applyFill="1" applyAlignment="1" applyProtection="1">
      <alignment horizontal="center"/>
    </xf>
    <xf numFmtId="3" fontId="1" fillId="9" borderId="2" xfId="4" applyNumberFormat="1" applyBorder="1" applyAlignment="1" applyProtection="1">
      <alignment horizontal="center"/>
    </xf>
    <xf numFmtId="0" fontId="4" fillId="0" borderId="0" xfId="0" applyFont="1" applyFill="1" applyAlignment="1"/>
    <xf numFmtId="3" fontId="0" fillId="3" borderId="24" xfId="2" applyNumberFormat="1" applyFont="1" applyBorder="1" applyAlignment="1" applyProtection="1">
      <alignment horizontal="center"/>
    </xf>
    <xf numFmtId="3" fontId="0" fillId="3" borderId="20" xfId="2" applyNumberFormat="1" applyFont="1" applyBorder="1" applyAlignment="1" applyProtection="1">
      <alignment horizontal="center"/>
    </xf>
    <xf numFmtId="164" fontId="0" fillId="3" borderId="9" xfId="2" applyNumberFormat="1" applyFont="1" applyBorder="1" applyAlignment="1" applyProtection="1">
      <alignment horizontal="center"/>
    </xf>
    <xf numFmtId="164" fontId="2" fillId="2" borderId="12" xfId="1" applyNumberFormat="1" applyBorder="1" applyAlignment="1" applyProtection="1">
      <alignment horizontal="center"/>
    </xf>
    <xf numFmtId="164" fontId="0" fillId="3" borderId="2" xfId="2" applyNumberFormat="1" applyFont="1" applyAlignment="1" applyProtection="1">
      <alignment horizontal="center"/>
    </xf>
    <xf numFmtId="164" fontId="2" fillId="2" borderId="1" xfId="1" applyNumberFormat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0" fillId="0" borderId="0" xfId="0"/>
    <xf numFmtId="0" fontId="3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6" fontId="2" fillId="2" borderId="1" xfId="1" applyNumberFormat="1" applyAlignment="1">
      <alignment horizontal="center"/>
    </xf>
    <xf numFmtId="0" fontId="2" fillId="2" borderId="1" xfId="1" applyAlignment="1">
      <alignment horizontal="center"/>
    </xf>
    <xf numFmtId="0" fontId="2" fillId="2" borderId="4" xfId="1" applyBorder="1" applyAlignment="1">
      <alignment horizontal="left"/>
    </xf>
    <xf numFmtId="0" fontId="2" fillId="2" borderId="6" xfId="1" applyBorder="1" applyAlignment="1">
      <alignment horizontal="left"/>
    </xf>
    <xf numFmtId="0" fontId="2" fillId="2" borderId="5" xfId="1" applyBorder="1" applyAlignment="1">
      <alignment horizontal="left"/>
    </xf>
    <xf numFmtId="0" fontId="6" fillId="6" borderId="4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7" borderId="4" xfId="1" applyFont="1" applyFill="1" applyBorder="1" applyAlignment="1">
      <alignment horizontal="left"/>
    </xf>
    <xf numFmtId="0" fontId="6" fillId="7" borderId="6" xfId="1" applyFont="1" applyFill="1" applyBorder="1" applyAlignment="1">
      <alignment horizontal="left"/>
    </xf>
    <xf numFmtId="0" fontId="6" fillId="7" borderId="5" xfId="1" applyFont="1" applyFill="1" applyBorder="1" applyAlignment="1">
      <alignment horizontal="left"/>
    </xf>
    <xf numFmtId="164" fontId="2" fillId="7" borderId="4" xfId="1" applyNumberFormat="1" applyFill="1" applyBorder="1" applyAlignment="1">
      <alignment horizontal="center"/>
    </xf>
    <xf numFmtId="164" fontId="2" fillId="7" borderId="5" xfId="1" applyNumberFormat="1" applyFill="1" applyBorder="1" applyAlignment="1">
      <alignment horizontal="center"/>
    </xf>
    <xf numFmtId="166" fontId="2" fillId="7" borderId="16" xfId="1" applyNumberFormat="1" applyFill="1" applyBorder="1" applyAlignment="1">
      <alignment horizontal="center"/>
    </xf>
    <xf numFmtId="166" fontId="2" fillId="7" borderId="17" xfId="1" applyNumberFormat="1" applyFill="1" applyBorder="1" applyAlignment="1">
      <alignment horizontal="center"/>
    </xf>
    <xf numFmtId="164" fontId="2" fillId="2" borderId="29" xfId="1" applyNumberFormat="1" applyBorder="1" applyAlignment="1">
      <alignment horizontal="center"/>
    </xf>
    <xf numFmtId="164" fontId="2" fillId="2" borderId="8" xfId="1" applyNumberFormat="1" applyBorder="1" applyAlignment="1">
      <alignment horizontal="center"/>
    </xf>
    <xf numFmtId="0" fontId="2" fillId="7" borderId="4" xfId="1" applyFont="1" applyFill="1" applyBorder="1" applyAlignment="1">
      <alignment horizontal="right"/>
    </xf>
    <xf numFmtId="0" fontId="2" fillId="7" borderId="6" xfId="1" applyFont="1" applyFill="1" applyBorder="1" applyAlignment="1">
      <alignment horizontal="right"/>
    </xf>
    <xf numFmtId="0" fontId="2" fillId="2" borderId="1" xfId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3" fillId="11" borderId="0" xfId="6" applyFont="1" applyAlignment="1">
      <alignment horizontal="right"/>
    </xf>
    <xf numFmtId="0" fontId="3" fillId="11" borderId="15" xfId="6" applyFont="1" applyBorder="1" applyAlignment="1">
      <alignment horizontal="right"/>
    </xf>
    <xf numFmtId="0" fontId="2" fillId="7" borderId="5" xfId="1" applyFont="1" applyFill="1" applyBorder="1" applyAlignment="1">
      <alignment horizontal="right"/>
    </xf>
    <xf numFmtId="6" fontId="2" fillId="2" borderId="30" xfId="1" applyNumberFormat="1" applyBorder="1" applyAlignment="1">
      <alignment horizontal="center"/>
    </xf>
    <xf numFmtId="6" fontId="2" fillId="2" borderId="6" xfId="1" applyNumberFormat="1" applyBorder="1" applyAlignment="1">
      <alignment horizontal="center"/>
    </xf>
    <xf numFmtId="6" fontId="2" fillId="2" borderId="5" xfId="1" applyNumberFormat="1" applyBorder="1" applyAlignment="1">
      <alignment horizontal="center"/>
    </xf>
    <xf numFmtId="0" fontId="6" fillId="5" borderId="4" xfId="1" applyFont="1" applyFill="1" applyBorder="1" applyAlignment="1">
      <alignment horizontal="left"/>
    </xf>
    <xf numFmtId="0" fontId="6" fillId="5" borderId="6" xfId="1" applyFont="1" applyFill="1" applyBorder="1" applyAlignment="1">
      <alignment horizontal="left"/>
    </xf>
    <xf numFmtId="0" fontId="6" fillId="5" borderId="21" xfId="1" applyFont="1" applyFill="1" applyBorder="1" applyAlignment="1">
      <alignment horizontal="left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2" fillId="2" borderId="1" xfId="1" applyAlignment="1">
      <alignment horizontal="right"/>
    </xf>
    <xf numFmtId="0" fontId="2" fillId="2" borderId="4" xfId="1" applyBorder="1" applyAlignment="1">
      <alignment horizontal="right"/>
    </xf>
    <xf numFmtId="0" fontId="14" fillId="7" borderId="23" xfId="1" applyFont="1" applyFill="1" applyBorder="1" applyAlignment="1">
      <alignment horizontal="left"/>
    </xf>
    <xf numFmtId="0" fontId="14" fillId="7" borderId="18" xfId="1" applyFont="1" applyFill="1" applyBorder="1" applyAlignment="1">
      <alignment horizontal="left"/>
    </xf>
    <xf numFmtId="0" fontId="14" fillId="7" borderId="28" xfId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</cellXfs>
  <cellStyles count="7">
    <cellStyle name="20% - Accent1" xfId="5" builtinId="30"/>
    <cellStyle name="20% - Accent2" xfId="4" builtinId="34"/>
    <cellStyle name="40% - Accent3" xfId="6" builtinId="39"/>
    <cellStyle name="Hyperlink" xfId="3" builtinId="8"/>
    <cellStyle name="Normal" xfId="0" builtinId="0"/>
    <cellStyle name="Note" xfId="2" builtinId="10"/>
    <cellStyle name="Output" xfId="1" builtinId="21"/>
  </cellStyles>
  <dxfs count="0"/>
  <tableStyles count="0" defaultTableStyle="TableStyleMedium2" defaultPivotStyle="PivotStyleLight16"/>
  <colors>
    <mruColors>
      <color rgb="FF0066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cis.gov/i-192" TargetMode="External"/><Relationship Id="rId13" Type="http://schemas.openxmlformats.org/officeDocument/2006/relationships/image" Target="../media/image1.png"/><Relationship Id="rId3" Type="http://schemas.openxmlformats.org/officeDocument/2006/relationships/hyperlink" Target="https://www.uscis.gov/i-800" TargetMode="External"/><Relationship Id="rId7" Type="http://schemas.openxmlformats.org/officeDocument/2006/relationships/hyperlink" Target="https://www.uscis.gov/i-191" TargetMode="External"/><Relationship Id="rId12" Type="http://schemas.openxmlformats.org/officeDocument/2006/relationships/hyperlink" Target="https://www.uscis.gov/i-612" TargetMode="External"/><Relationship Id="rId2" Type="http://schemas.openxmlformats.org/officeDocument/2006/relationships/hyperlink" Target="https://www.uscis.gov/i-601a" TargetMode="External"/><Relationship Id="rId1" Type="http://schemas.openxmlformats.org/officeDocument/2006/relationships/hyperlink" Target="https://www.uscis.gov/i-600" TargetMode="External"/><Relationship Id="rId6" Type="http://schemas.openxmlformats.org/officeDocument/2006/relationships/hyperlink" Target="https://www.uscis.gov/n-600k" TargetMode="External"/><Relationship Id="rId11" Type="http://schemas.openxmlformats.org/officeDocument/2006/relationships/hyperlink" Target="https://www.uscis.gov/i-601" TargetMode="External"/><Relationship Id="rId5" Type="http://schemas.openxmlformats.org/officeDocument/2006/relationships/hyperlink" Target="https://www.uscis.gov/n-600" TargetMode="External"/><Relationship Id="rId15" Type="http://schemas.openxmlformats.org/officeDocument/2006/relationships/hyperlink" Target="https://www.federalregister.gov/articles/2016/05/04/2016-10297/us-citizenship-and-immigration-services-fee-schedule" TargetMode="External"/><Relationship Id="rId10" Type="http://schemas.openxmlformats.org/officeDocument/2006/relationships/hyperlink" Target="https://www.uscis.gov/i-212" TargetMode="External"/><Relationship Id="rId4" Type="http://schemas.openxmlformats.org/officeDocument/2006/relationships/hyperlink" Target="https://www.uscis.gov/i-800a" TargetMode="External"/><Relationship Id="rId9" Type="http://schemas.openxmlformats.org/officeDocument/2006/relationships/hyperlink" Target="https://www.uscis.gov/i-193" TargetMode="External"/><Relationship Id="rId1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uscis.gov/i-765" TargetMode="External"/><Relationship Id="rId1" Type="http://schemas.openxmlformats.org/officeDocument/2006/relationships/hyperlink" Target="https://www.uscis.gov/i-821d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121831</xdr:colOff>
      <xdr:row>33</xdr:row>
      <xdr:rowOff>33227</xdr:rowOff>
    </xdr:from>
    <xdr:to>
      <xdr:col>0</xdr:col>
      <xdr:colOff>509476</xdr:colOff>
      <xdr:row>33</xdr:row>
      <xdr:rowOff>166134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121831" y="8982297"/>
          <a:ext cx="387645" cy="132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520552</xdr:colOff>
      <xdr:row>33</xdr:row>
      <xdr:rowOff>55378</xdr:rowOff>
    </xdr:from>
    <xdr:to>
      <xdr:col>0</xdr:col>
      <xdr:colOff>886047</xdr:colOff>
      <xdr:row>33</xdr:row>
      <xdr:rowOff>210436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520552" y="9004448"/>
          <a:ext cx="365495" cy="155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941424</xdr:colOff>
      <xdr:row>33</xdr:row>
      <xdr:rowOff>55378</xdr:rowOff>
    </xdr:from>
    <xdr:to>
      <xdr:col>0</xdr:col>
      <xdr:colOff>1262616</xdr:colOff>
      <xdr:row>33</xdr:row>
      <xdr:rowOff>199360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941424" y="9004448"/>
          <a:ext cx="321192" cy="1439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1284767</xdr:colOff>
      <xdr:row>33</xdr:row>
      <xdr:rowOff>33226</xdr:rowOff>
    </xdr:from>
    <xdr:to>
      <xdr:col>0</xdr:col>
      <xdr:colOff>1628110</xdr:colOff>
      <xdr:row>33</xdr:row>
      <xdr:rowOff>188284</xdr:rowOff>
    </xdr:to>
    <xdr:sp macro="" textlink="">
      <xdr:nvSpPr>
        <xdr:cNvPr id="5" name="Rectangle 4">
          <a:hlinkClick xmlns:r="http://schemas.openxmlformats.org/officeDocument/2006/relationships" r:id="rId4"/>
        </xdr:cNvPr>
        <xdr:cNvSpPr/>
      </xdr:nvSpPr>
      <xdr:spPr>
        <a:xfrm>
          <a:off x="1284767" y="8982296"/>
          <a:ext cx="343343" cy="155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487326</xdr:colOff>
      <xdr:row>28</xdr:row>
      <xdr:rowOff>55378</xdr:rowOff>
    </xdr:from>
    <xdr:to>
      <xdr:col>0</xdr:col>
      <xdr:colOff>919273</xdr:colOff>
      <xdr:row>28</xdr:row>
      <xdr:rowOff>221512</xdr:rowOff>
    </xdr:to>
    <xdr:sp macro="" textlink="">
      <xdr:nvSpPr>
        <xdr:cNvPr id="6" name="Rectangle 5">
          <a:hlinkClick xmlns:r="http://schemas.openxmlformats.org/officeDocument/2006/relationships" r:id="rId5"/>
        </xdr:cNvPr>
        <xdr:cNvSpPr/>
      </xdr:nvSpPr>
      <xdr:spPr>
        <a:xfrm>
          <a:off x="487326" y="7121599"/>
          <a:ext cx="431947" cy="1661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908198</xdr:colOff>
      <xdr:row>28</xdr:row>
      <xdr:rowOff>55377</xdr:rowOff>
    </xdr:from>
    <xdr:to>
      <xdr:col>0</xdr:col>
      <xdr:colOff>1329070</xdr:colOff>
      <xdr:row>28</xdr:row>
      <xdr:rowOff>232586</xdr:rowOff>
    </xdr:to>
    <xdr:sp macro="" textlink="">
      <xdr:nvSpPr>
        <xdr:cNvPr id="7" name="Rectangle 6">
          <a:hlinkClick xmlns:r="http://schemas.openxmlformats.org/officeDocument/2006/relationships" r:id="rId6"/>
        </xdr:cNvPr>
        <xdr:cNvSpPr/>
      </xdr:nvSpPr>
      <xdr:spPr>
        <a:xfrm>
          <a:off x="908198" y="7121598"/>
          <a:ext cx="420872" cy="1772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88605</xdr:colOff>
      <xdr:row>63</xdr:row>
      <xdr:rowOff>55378</xdr:rowOff>
    </xdr:from>
    <xdr:to>
      <xdr:col>0</xdr:col>
      <xdr:colOff>476250</xdr:colOff>
      <xdr:row>63</xdr:row>
      <xdr:rowOff>188285</xdr:rowOff>
    </xdr:to>
    <xdr:sp macro="" textlink="">
      <xdr:nvSpPr>
        <xdr:cNvPr id="8" name="Rectangle 7">
          <a:hlinkClick xmlns:r="http://schemas.openxmlformats.org/officeDocument/2006/relationships" r:id="rId7"/>
        </xdr:cNvPr>
        <xdr:cNvSpPr/>
      </xdr:nvSpPr>
      <xdr:spPr>
        <a:xfrm>
          <a:off x="88605" y="20301541"/>
          <a:ext cx="387645" cy="132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476250</xdr:colOff>
      <xdr:row>63</xdr:row>
      <xdr:rowOff>22151</xdr:rowOff>
    </xdr:from>
    <xdr:to>
      <xdr:col>0</xdr:col>
      <xdr:colOff>852820</xdr:colOff>
      <xdr:row>63</xdr:row>
      <xdr:rowOff>155058</xdr:rowOff>
    </xdr:to>
    <xdr:sp macro="" textlink="">
      <xdr:nvSpPr>
        <xdr:cNvPr id="9" name="Rectangle 8">
          <a:hlinkClick xmlns:r="http://schemas.openxmlformats.org/officeDocument/2006/relationships" r:id="rId8"/>
        </xdr:cNvPr>
        <xdr:cNvSpPr/>
      </xdr:nvSpPr>
      <xdr:spPr>
        <a:xfrm>
          <a:off x="476250" y="20268314"/>
          <a:ext cx="376570" cy="132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874971</xdr:colOff>
      <xdr:row>63</xdr:row>
      <xdr:rowOff>0</xdr:rowOff>
    </xdr:from>
    <xdr:to>
      <xdr:col>0</xdr:col>
      <xdr:colOff>1240465</xdr:colOff>
      <xdr:row>63</xdr:row>
      <xdr:rowOff>188285</xdr:rowOff>
    </xdr:to>
    <xdr:sp macro="" textlink="">
      <xdr:nvSpPr>
        <xdr:cNvPr id="10" name="Rectangle 9">
          <a:hlinkClick xmlns:r="http://schemas.openxmlformats.org/officeDocument/2006/relationships" r:id="rId9"/>
        </xdr:cNvPr>
        <xdr:cNvSpPr/>
      </xdr:nvSpPr>
      <xdr:spPr>
        <a:xfrm>
          <a:off x="874971" y="20246163"/>
          <a:ext cx="365494" cy="1882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1240465</xdr:colOff>
      <xdr:row>63</xdr:row>
      <xdr:rowOff>33227</xdr:rowOff>
    </xdr:from>
    <xdr:to>
      <xdr:col>0</xdr:col>
      <xdr:colOff>1694564</xdr:colOff>
      <xdr:row>63</xdr:row>
      <xdr:rowOff>166134</xdr:rowOff>
    </xdr:to>
    <xdr:sp macro="" textlink="">
      <xdr:nvSpPr>
        <xdr:cNvPr id="11" name="Rectangle 10">
          <a:hlinkClick xmlns:r="http://schemas.openxmlformats.org/officeDocument/2006/relationships" r:id="rId10"/>
        </xdr:cNvPr>
        <xdr:cNvSpPr/>
      </xdr:nvSpPr>
      <xdr:spPr>
        <a:xfrm>
          <a:off x="1240465" y="20279390"/>
          <a:ext cx="454099" cy="132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454098</xdr:colOff>
      <xdr:row>63</xdr:row>
      <xdr:rowOff>210437</xdr:rowOff>
    </xdr:from>
    <xdr:to>
      <xdr:col>0</xdr:col>
      <xdr:colOff>886046</xdr:colOff>
      <xdr:row>63</xdr:row>
      <xdr:rowOff>365495</xdr:rowOff>
    </xdr:to>
    <xdr:sp macro="" textlink="">
      <xdr:nvSpPr>
        <xdr:cNvPr id="12" name="Rectangle 11">
          <a:hlinkClick xmlns:r="http://schemas.openxmlformats.org/officeDocument/2006/relationships" r:id="rId11"/>
        </xdr:cNvPr>
        <xdr:cNvSpPr/>
      </xdr:nvSpPr>
      <xdr:spPr>
        <a:xfrm>
          <a:off x="454098" y="20456600"/>
          <a:ext cx="431948" cy="155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897122</xdr:colOff>
      <xdr:row>63</xdr:row>
      <xdr:rowOff>232587</xdr:rowOff>
    </xdr:from>
    <xdr:to>
      <xdr:col>0</xdr:col>
      <xdr:colOff>1373372</xdr:colOff>
      <xdr:row>63</xdr:row>
      <xdr:rowOff>365494</xdr:rowOff>
    </xdr:to>
    <xdr:sp macro="" textlink="">
      <xdr:nvSpPr>
        <xdr:cNvPr id="13" name="Rectangle 12">
          <a:hlinkClick xmlns:r="http://schemas.openxmlformats.org/officeDocument/2006/relationships" r:id="rId12"/>
        </xdr:cNvPr>
        <xdr:cNvSpPr/>
      </xdr:nvSpPr>
      <xdr:spPr>
        <a:xfrm>
          <a:off x="897122" y="20478750"/>
          <a:ext cx="476250" cy="132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90715</xdr:colOff>
      <xdr:row>1</xdr:row>
      <xdr:rowOff>90714</xdr:rowOff>
    </xdr:from>
    <xdr:to>
      <xdr:col>10</xdr:col>
      <xdr:colOff>1740452</xdr:colOff>
      <xdr:row>6</xdr:row>
      <xdr:rowOff>34018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4376" y="351518"/>
          <a:ext cx="3418665" cy="929821"/>
        </a:xfrm>
        <a:prstGeom prst="rect">
          <a:avLst/>
        </a:prstGeom>
      </xdr:spPr>
    </xdr:pic>
    <xdr:clientData/>
  </xdr:twoCellAnchor>
  <xdr:twoCellAnchor editAs="oneCell">
    <xdr:from>
      <xdr:col>6</xdr:col>
      <xdr:colOff>657681</xdr:colOff>
      <xdr:row>0</xdr:row>
      <xdr:rowOff>68036</xdr:rowOff>
    </xdr:from>
    <xdr:to>
      <xdr:col>8</xdr:col>
      <xdr:colOff>1156608</xdr:colOff>
      <xdr:row>5</xdr:row>
      <xdr:rowOff>152580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5270" y="68036"/>
          <a:ext cx="2868838" cy="1139098"/>
        </a:xfrm>
        <a:prstGeom prst="rect">
          <a:avLst/>
        </a:prstGeom>
      </xdr:spPr>
    </xdr:pic>
    <xdr:clientData/>
  </xdr:twoCellAnchor>
  <xdr:twoCellAnchor>
    <xdr:from>
      <xdr:col>0</xdr:col>
      <xdr:colOff>1116239</xdr:colOff>
      <xdr:row>2</xdr:row>
      <xdr:rowOff>27668</xdr:rowOff>
    </xdr:from>
    <xdr:to>
      <xdr:col>2</xdr:col>
      <xdr:colOff>231774</xdr:colOff>
      <xdr:row>2</xdr:row>
      <xdr:rowOff>152400</xdr:rowOff>
    </xdr:to>
    <xdr:sp macro="" textlink="">
      <xdr:nvSpPr>
        <xdr:cNvPr id="19" name="Rectangle 18">
          <a:hlinkClick xmlns:r="http://schemas.openxmlformats.org/officeDocument/2006/relationships" r:id="rId15"/>
        </xdr:cNvPr>
        <xdr:cNvSpPr/>
      </xdr:nvSpPr>
      <xdr:spPr>
        <a:xfrm>
          <a:off x="1116239" y="526597"/>
          <a:ext cx="1723571" cy="1247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280744</xdr:colOff>
      <xdr:row>2</xdr:row>
      <xdr:rowOff>42620</xdr:rowOff>
    </xdr:from>
    <xdr:to>
      <xdr:col>15</xdr:col>
      <xdr:colOff>20788</xdr:colOff>
      <xdr:row>7</xdr:row>
      <xdr:rowOff>41837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8589" y="524344"/>
          <a:ext cx="3418665" cy="92982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8</xdr:col>
      <xdr:colOff>1642631</xdr:colOff>
      <xdr:row>6</xdr:row>
      <xdr:rowOff>153753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483" y="240862"/>
          <a:ext cx="2868838" cy="1139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41868</xdr:colOff>
      <xdr:row>19</xdr:row>
      <xdr:rowOff>52335</xdr:rowOff>
    </xdr:from>
    <xdr:to>
      <xdr:col>0</xdr:col>
      <xdr:colOff>450082</xdr:colOff>
      <xdr:row>19</xdr:row>
      <xdr:rowOff>198874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41868" y="3925137"/>
          <a:ext cx="408214" cy="1465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439615</xdr:colOff>
      <xdr:row>19</xdr:row>
      <xdr:rowOff>31401</xdr:rowOff>
    </xdr:from>
    <xdr:to>
      <xdr:col>0</xdr:col>
      <xdr:colOff>826896</xdr:colOff>
      <xdr:row>19</xdr:row>
      <xdr:rowOff>177940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439615" y="3904203"/>
          <a:ext cx="387281" cy="1465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898419</xdr:colOff>
      <xdr:row>1</xdr:row>
      <xdr:rowOff>53208</xdr:rowOff>
    </xdr:from>
    <xdr:to>
      <xdr:col>9</xdr:col>
      <xdr:colOff>1072303</xdr:colOff>
      <xdr:row>4</xdr:row>
      <xdr:rowOff>187535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8611" y="293950"/>
          <a:ext cx="3418665" cy="929821"/>
        </a:xfrm>
        <a:prstGeom prst="rect">
          <a:avLst/>
        </a:prstGeom>
      </xdr:spPr>
    </xdr:pic>
    <xdr:clientData/>
  </xdr:twoCellAnchor>
  <xdr:twoCellAnchor editAs="oneCell">
    <xdr:from>
      <xdr:col>4</xdr:col>
      <xdr:colOff>73269</xdr:colOff>
      <xdr:row>0</xdr:row>
      <xdr:rowOff>10468</xdr:rowOff>
    </xdr:from>
    <xdr:to>
      <xdr:col>6</xdr:col>
      <xdr:colOff>388151</xdr:colOff>
      <xdr:row>4</xdr:row>
      <xdr:rowOff>113330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9505" y="10468"/>
          <a:ext cx="2868838" cy="1139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cis.gov/i-129f" TargetMode="External"/><Relationship Id="rId13" Type="http://schemas.openxmlformats.org/officeDocument/2006/relationships/hyperlink" Target="https://www.uscis.gov/i-129f" TargetMode="External"/><Relationship Id="rId18" Type="http://schemas.openxmlformats.org/officeDocument/2006/relationships/hyperlink" Target="https://www.uscis.gov/i-924" TargetMode="External"/><Relationship Id="rId26" Type="http://schemas.openxmlformats.org/officeDocument/2006/relationships/hyperlink" Target="https://www.uscis.gov/i-102" TargetMode="External"/><Relationship Id="rId3" Type="http://schemas.openxmlformats.org/officeDocument/2006/relationships/hyperlink" Target="https://www.uscis.gov/n-300" TargetMode="External"/><Relationship Id="rId21" Type="http://schemas.openxmlformats.org/officeDocument/2006/relationships/hyperlink" Target="https://www.uscis.gov/i-694" TargetMode="External"/><Relationship Id="rId34" Type="http://schemas.openxmlformats.org/officeDocument/2006/relationships/hyperlink" Target="https://www.uscis.gov/g-1041a" TargetMode="External"/><Relationship Id="rId7" Type="http://schemas.openxmlformats.org/officeDocument/2006/relationships/hyperlink" Target="https://www.uscis.gov/n-565" TargetMode="External"/><Relationship Id="rId12" Type="http://schemas.openxmlformats.org/officeDocument/2006/relationships/hyperlink" Target="https://www.uscis.gov/i-800a" TargetMode="External"/><Relationship Id="rId17" Type="http://schemas.openxmlformats.org/officeDocument/2006/relationships/hyperlink" Target="https://www.uscis.gov/i-829" TargetMode="External"/><Relationship Id="rId25" Type="http://schemas.openxmlformats.org/officeDocument/2006/relationships/hyperlink" Target="https://www.uscis.gov/i-90" TargetMode="External"/><Relationship Id="rId33" Type="http://schemas.openxmlformats.org/officeDocument/2006/relationships/hyperlink" Target="https://www.uscis.gov/g-1041" TargetMode="External"/><Relationship Id="rId38" Type="http://schemas.openxmlformats.org/officeDocument/2006/relationships/comments" Target="../comments1.xml"/><Relationship Id="rId2" Type="http://schemas.openxmlformats.org/officeDocument/2006/relationships/hyperlink" Target="https://www.uscis.gov/i-485" TargetMode="External"/><Relationship Id="rId16" Type="http://schemas.openxmlformats.org/officeDocument/2006/relationships/hyperlink" Target="https://www.uscis.gov/i-765" TargetMode="External"/><Relationship Id="rId20" Type="http://schemas.openxmlformats.org/officeDocument/2006/relationships/hyperlink" Target="https://www.uscis.gov/i-690" TargetMode="External"/><Relationship Id="rId29" Type="http://schemas.openxmlformats.org/officeDocument/2006/relationships/hyperlink" Target="https://www.uscis.gov/i-360" TargetMode="External"/><Relationship Id="rId1" Type="http://schemas.openxmlformats.org/officeDocument/2006/relationships/hyperlink" Target="https://www.dhs.gov/sites/default/files/publications/ois_lpr_fr_2013.pdf" TargetMode="External"/><Relationship Id="rId6" Type="http://schemas.openxmlformats.org/officeDocument/2006/relationships/hyperlink" Target="https://www.uscis.gov/n-470" TargetMode="External"/><Relationship Id="rId11" Type="http://schemas.openxmlformats.org/officeDocument/2006/relationships/hyperlink" Target="https://www.uscis.gov/i-751" TargetMode="External"/><Relationship Id="rId24" Type="http://schemas.openxmlformats.org/officeDocument/2006/relationships/hyperlink" Target="https://www.uscis.gov/i-929" TargetMode="External"/><Relationship Id="rId32" Type="http://schemas.openxmlformats.org/officeDocument/2006/relationships/hyperlink" Target="https://www.uscis.gov/i-910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www.uscis.gov/n-400" TargetMode="External"/><Relationship Id="rId15" Type="http://schemas.openxmlformats.org/officeDocument/2006/relationships/hyperlink" Target="https://www.uscis.gov/i-526" TargetMode="External"/><Relationship Id="rId23" Type="http://schemas.openxmlformats.org/officeDocument/2006/relationships/hyperlink" Target="https://www.uscis.gov/i-817" TargetMode="External"/><Relationship Id="rId28" Type="http://schemas.openxmlformats.org/officeDocument/2006/relationships/hyperlink" Target="https://www.uscis.gov/i-290b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s://www.uscis.gov/i-601a" TargetMode="External"/><Relationship Id="rId19" Type="http://schemas.openxmlformats.org/officeDocument/2006/relationships/hyperlink" Target="https://www.uscis.gov/i-924a" TargetMode="External"/><Relationship Id="rId31" Type="http://schemas.openxmlformats.org/officeDocument/2006/relationships/hyperlink" Target="https://www.uscis.gov/i-824" TargetMode="External"/><Relationship Id="rId4" Type="http://schemas.openxmlformats.org/officeDocument/2006/relationships/hyperlink" Target="https://www.uscis.gov/n-336" TargetMode="External"/><Relationship Id="rId9" Type="http://schemas.openxmlformats.org/officeDocument/2006/relationships/hyperlink" Target="https://www.uscis.gov/i-130" TargetMode="External"/><Relationship Id="rId14" Type="http://schemas.openxmlformats.org/officeDocument/2006/relationships/hyperlink" Target="https://www.uscis.gov/i-140" TargetMode="External"/><Relationship Id="rId22" Type="http://schemas.openxmlformats.org/officeDocument/2006/relationships/hyperlink" Target="https://www.uscis.gov/i-698" TargetMode="External"/><Relationship Id="rId27" Type="http://schemas.openxmlformats.org/officeDocument/2006/relationships/hyperlink" Target="https://www.uscis.gov/i-131" TargetMode="External"/><Relationship Id="rId30" Type="http://schemas.openxmlformats.org/officeDocument/2006/relationships/hyperlink" Target="https://www.uscis.gov/i-539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scis.gov/i-881" TargetMode="External"/><Relationship Id="rId2" Type="http://schemas.openxmlformats.org/officeDocument/2006/relationships/hyperlink" Target="https://www.uscis.gov/i-821" TargetMode="External"/><Relationship Id="rId1" Type="http://schemas.openxmlformats.org/officeDocument/2006/relationships/hyperlink" Target="https://www.uscis.gov/sites/default/files/USCIS/Resources/Reports%20and%20Studies/Immigration%20Forms%20Data/All%20Form%20Types/all_forms_performancedata_fy2015_qtr4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3"/>
  <sheetViews>
    <sheetView tabSelected="1" zoomScale="84" zoomScaleNormal="84" workbookViewId="0">
      <pane ySplit="11" topLeftCell="A12" activePane="bottomLeft" state="frozen"/>
      <selection pane="bottomLeft" sqref="A1:C1"/>
    </sheetView>
  </sheetViews>
  <sheetFormatPr defaultRowHeight="15" x14ac:dyDescent="0.25"/>
  <cols>
    <col min="1" max="1" width="26.5703125" customWidth="1"/>
    <col min="2" max="2" width="12.5703125" customWidth="1"/>
    <col min="3" max="3" width="58.5703125" customWidth="1"/>
    <col min="4" max="4" width="18.42578125" bestFit="1" customWidth="1"/>
    <col min="5" max="5" width="23.140625" customWidth="1"/>
    <col min="6" max="6" width="20.5703125" customWidth="1"/>
    <col min="7" max="7" width="14.85546875" customWidth="1"/>
    <col min="8" max="8" width="20.7109375" customWidth="1"/>
    <col min="9" max="9" width="23.7109375" customWidth="1"/>
    <col min="10" max="10" width="26.5703125" bestFit="1" customWidth="1"/>
    <col min="11" max="11" width="28" customWidth="1"/>
    <col min="12" max="12" width="28.28515625" customWidth="1"/>
    <col min="13" max="13" width="21.5703125" bestFit="1" customWidth="1"/>
  </cols>
  <sheetData>
    <row r="1" spans="1:13" s="80" customFormat="1" ht="20.25" customHeight="1" x14ac:dyDescent="0.3">
      <c r="A1" s="115" t="s">
        <v>160</v>
      </c>
      <c r="B1" s="116"/>
      <c r="C1" s="116"/>
    </row>
    <row r="2" spans="1:13" ht="18.75" x14ac:dyDescent="0.3">
      <c r="A2" s="115" t="s">
        <v>161</v>
      </c>
      <c r="B2" s="115"/>
      <c r="C2" s="115"/>
    </row>
    <row r="3" spans="1:13" s="80" customFormat="1" ht="14.25" customHeight="1" x14ac:dyDescent="0.25">
      <c r="A3" s="117" t="s">
        <v>166</v>
      </c>
      <c r="B3" s="117"/>
      <c r="C3" s="117"/>
    </row>
    <row r="4" spans="1:13" s="80" customFormat="1" ht="14.25" customHeight="1" x14ac:dyDescent="0.3">
      <c r="A4" s="79"/>
      <c r="B4" s="79"/>
      <c r="C4" s="79"/>
    </row>
    <row r="5" spans="1:13" x14ac:dyDescent="0.25">
      <c r="A5" s="18" t="s">
        <v>119</v>
      </c>
      <c r="B5" s="11"/>
      <c r="C5" s="12"/>
      <c r="D5" s="12"/>
      <c r="E5" s="12"/>
      <c r="F5" s="12"/>
    </row>
    <row r="6" spans="1:13" x14ac:dyDescent="0.25">
      <c r="A6" s="11"/>
      <c r="B6" s="11"/>
      <c r="C6" s="12"/>
      <c r="D6" s="12"/>
      <c r="E6" s="12"/>
      <c r="F6" s="12"/>
    </row>
    <row r="7" spans="1:13" x14ac:dyDescent="0.25">
      <c r="A7" s="126" t="s">
        <v>17</v>
      </c>
      <c r="B7" s="127"/>
      <c r="C7" s="127"/>
      <c r="D7" s="127"/>
      <c r="E7" s="127"/>
      <c r="F7" s="128"/>
    </row>
    <row r="8" spans="1:13" x14ac:dyDescent="0.25">
      <c r="A8" s="129" t="s">
        <v>137</v>
      </c>
      <c r="B8" s="130"/>
      <c r="C8" s="131"/>
      <c r="D8" s="30"/>
      <c r="E8" s="132">
        <f>L68</f>
        <v>3043866295</v>
      </c>
      <c r="F8" s="133"/>
    </row>
    <row r="9" spans="1:13" ht="15.75" thickBot="1" x14ac:dyDescent="0.3">
      <c r="A9" s="129" t="s">
        <v>138</v>
      </c>
      <c r="B9" s="130"/>
      <c r="C9" s="130"/>
      <c r="D9" s="57"/>
      <c r="E9" s="134">
        <f>'USCIS FY17 (IEFA Expenses)'!$E$38</f>
        <v>3037787000</v>
      </c>
      <c r="F9" s="135"/>
      <c r="G9" s="118" t="s">
        <v>136</v>
      </c>
      <c r="H9" s="119"/>
      <c r="I9" s="120"/>
    </row>
    <row r="10" spans="1:13" ht="16.5" thickTop="1" thickBot="1" x14ac:dyDescent="0.3">
      <c r="A10" s="138" t="s">
        <v>19</v>
      </c>
      <c r="B10" s="139"/>
      <c r="C10" s="139"/>
      <c r="D10" s="58"/>
      <c r="E10" s="136">
        <f>E8-E9</f>
        <v>6079295</v>
      </c>
      <c r="F10" s="137"/>
      <c r="G10" s="121">
        <v>6079295</v>
      </c>
      <c r="H10" s="122"/>
      <c r="I10" s="122"/>
    </row>
    <row r="11" spans="1:13" ht="15.75" thickTop="1" x14ac:dyDescent="0.25"/>
    <row r="12" spans="1:13" s="73" customFormat="1" x14ac:dyDescent="0.25"/>
    <row r="13" spans="1:13" x14ac:dyDescent="0.25">
      <c r="A13" s="18" t="s">
        <v>14</v>
      </c>
      <c r="B13" s="18"/>
      <c r="C13" s="1"/>
    </row>
    <row r="14" spans="1:13" x14ac:dyDescent="0.25">
      <c r="A14" s="1"/>
      <c r="B14" s="1"/>
      <c r="C14" s="1"/>
      <c r="K14" s="80"/>
    </row>
    <row r="15" spans="1:13" x14ac:dyDescent="0.25">
      <c r="A15" s="123" t="s">
        <v>139</v>
      </c>
      <c r="B15" s="124"/>
      <c r="C15" s="125"/>
      <c r="D15" s="80"/>
      <c r="E15" s="25" t="s">
        <v>152</v>
      </c>
      <c r="F15" s="2"/>
      <c r="G15" s="80"/>
      <c r="H15" s="80"/>
      <c r="I15" s="25" t="s">
        <v>152</v>
      </c>
      <c r="J15" s="96" t="s">
        <v>155</v>
      </c>
      <c r="K15" s="96" t="s">
        <v>156</v>
      </c>
      <c r="M15" s="3"/>
    </row>
    <row r="16" spans="1:13" ht="18.75" x14ac:dyDescent="0.3">
      <c r="A16" s="4" t="s">
        <v>0</v>
      </c>
      <c r="B16" s="4" t="s">
        <v>30</v>
      </c>
      <c r="C16" s="4" t="s">
        <v>2</v>
      </c>
      <c r="D16" s="28" t="s">
        <v>151</v>
      </c>
      <c r="E16" s="28" t="s">
        <v>153</v>
      </c>
      <c r="F16" s="5" t="s">
        <v>154</v>
      </c>
      <c r="G16" s="28" t="s">
        <v>80</v>
      </c>
      <c r="H16" s="78" t="s">
        <v>146</v>
      </c>
      <c r="I16" s="28" t="s">
        <v>147</v>
      </c>
      <c r="J16" s="97" t="s">
        <v>148</v>
      </c>
      <c r="K16" s="98" t="s">
        <v>148</v>
      </c>
      <c r="L16" s="42" t="s">
        <v>158</v>
      </c>
      <c r="M16" s="12"/>
    </row>
    <row r="17" spans="1:13" ht="23.25" x14ac:dyDescent="0.25">
      <c r="A17" s="39" t="s">
        <v>59</v>
      </c>
      <c r="B17" s="15"/>
      <c r="D17" s="8"/>
      <c r="E17" s="8"/>
      <c r="F17" s="83"/>
      <c r="G17" s="84"/>
      <c r="H17" s="83"/>
      <c r="I17" s="101"/>
      <c r="J17" s="102"/>
      <c r="K17" s="44"/>
      <c r="L17" s="41"/>
      <c r="M17" s="12"/>
    </row>
    <row r="18" spans="1:13" ht="29.25" customHeight="1" x14ac:dyDescent="0.25">
      <c r="A18" s="36" t="s">
        <v>63</v>
      </c>
      <c r="B18" s="12"/>
      <c r="C18" s="32" t="s">
        <v>149</v>
      </c>
      <c r="D18" s="10">
        <v>165</v>
      </c>
      <c r="E18" s="10">
        <v>220</v>
      </c>
      <c r="F18" s="85">
        <v>220</v>
      </c>
      <c r="G18" s="86"/>
      <c r="H18" s="85">
        <f>F18+G18</f>
        <v>220</v>
      </c>
      <c r="I18" s="103">
        <v>472511</v>
      </c>
      <c r="J18" s="104">
        <v>0</v>
      </c>
      <c r="K18" s="45">
        <v>0</v>
      </c>
      <c r="L18" s="48">
        <f>(H18*I18)-K18</f>
        <v>103952420</v>
      </c>
    </row>
    <row r="19" spans="1:13" ht="29.25" customHeight="1" x14ac:dyDescent="0.25">
      <c r="A19" s="12"/>
      <c r="B19" s="12"/>
      <c r="C19" s="32" t="s">
        <v>59</v>
      </c>
      <c r="D19" s="10"/>
      <c r="E19" s="10"/>
      <c r="F19" s="85"/>
      <c r="G19" s="86"/>
      <c r="H19" s="85"/>
      <c r="I19" s="103"/>
      <c r="J19" s="104"/>
      <c r="K19" s="45"/>
      <c r="L19" s="48"/>
    </row>
    <row r="20" spans="1:13" ht="30" x14ac:dyDescent="0.25">
      <c r="A20" s="38" t="s">
        <v>23</v>
      </c>
      <c r="B20" s="3"/>
      <c r="C20" s="32" t="s">
        <v>59</v>
      </c>
      <c r="D20" s="8"/>
      <c r="E20" s="8"/>
      <c r="F20" s="83"/>
      <c r="G20" s="84"/>
      <c r="H20" s="83"/>
      <c r="I20" s="101"/>
      <c r="J20" s="102"/>
      <c r="K20" s="46"/>
      <c r="L20" s="49"/>
    </row>
    <row r="21" spans="1:13" ht="30" x14ac:dyDescent="0.25">
      <c r="A21" s="76" t="s">
        <v>62</v>
      </c>
      <c r="B21" s="36" t="s">
        <v>141</v>
      </c>
      <c r="C21" s="35" t="s">
        <v>64</v>
      </c>
      <c r="D21" s="10">
        <v>985</v>
      </c>
      <c r="E21" s="10">
        <v>1140</v>
      </c>
      <c r="F21" s="85">
        <v>1140</v>
      </c>
      <c r="G21" s="86">
        <v>85</v>
      </c>
      <c r="H21" s="85">
        <f>F21+G21</f>
        <v>1225</v>
      </c>
      <c r="I21" s="103">
        <v>593717</v>
      </c>
      <c r="J21" s="104">
        <v>120381</v>
      </c>
      <c r="K21" s="45">
        <f t="shared" ref="K21" si="0">H21*J21</f>
        <v>147466725</v>
      </c>
      <c r="L21" s="49">
        <f t="shared" ref="L21" si="1">(H21*I21)-K21</f>
        <v>579836600</v>
      </c>
    </row>
    <row r="22" spans="1:13" ht="30" customHeight="1" x14ac:dyDescent="0.25">
      <c r="A22" s="16"/>
      <c r="B22" s="16"/>
      <c r="C22" s="32" t="s">
        <v>59</v>
      </c>
      <c r="D22" s="10"/>
      <c r="E22" s="10"/>
      <c r="F22" s="85"/>
      <c r="G22" s="86"/>
      <c r="H22" s="85"/>
      <c r="I22" s="103"/>
      <c r="J22" s="104"/>
      <c r="K22" s="45"/>
      <c r="L22" s="48"/>
    </row>
    <row r="23" spans="1:13" ht="30" x14ac:dyDescent="0.25">
      <c r="A23" s="37" t="s">
        <v>7</v>
      </c>
      <c r="B23" s="6"/>
      <c r="C23" s="32" t="s">
        <v>59</v>
      </c>
      <c r="D23" s="10"/>
      <c r="E23" s="10"/>
      <c r="F23" s="83"/>
      <c r="G23" s="84"/>
      <c r="H23" s="83"/>
      <c r="I23" s="101"/>
      <c r="J23" s="102"/>
      <c r="K23" s="46"/>
      <c r="L23" s="41"/>
    </row>
    <row r="24" spans="1:13" ht="31.5" customHeight="1" x14ac:dyDescent="0.25">
      <c r="A24" s="76" t="s">
        <v>26</v>
      </c>
      <c r="B24" s="33"/>
      <c r="C24" s="32" t="s">
        <v>65</v>
      </c>
      <c r="D24" s="9">
        <v>250</v>
      </c>
      <c r="E24" s="9">
        <v>270</v>
      </c>
      <c r="F24" s="87">
        <v>270</v>
      </c>
      <c r="G24" s="88">
        <v>0</v>
      </c>
      <c r="H24" s="87">
        <f t="shared" ref="H24:H29" si="2">F24+G24</f>
        <v>270</v>
      </c>
      <c r="I24" s="105">
        <v>41</v>
      </c>
      <c r="J24" s="106">
        <v>5</v>
      </c>
      <c r="K24" s="45">
        <f>H24*J24</f>
        <v>1350</v>
      </c>
      <c r="L24" s="49">
        <f>(H24*I24)-K24</f>
        <v>9720</v>
      </c>
    </row>
    <row r="25" spans="1:13" ht="30" x14ac:dyDescent="0.25">
      <c r="A25" s="76" t="s">
        <v>67</v>
      </c>
      <c r="B25" s="13"/>
      <c r="C25" s="32" t="s">
        <v>66</v>
      </c>
      <c r="D25" s="9">
        <v>650</v>
      </c>
      <c r="E25" s="9">
        <v>700</v>
      </c>
      <c r="F25" s="87">
        <v>700</v>
      </c>
      <c r="G25" s="88">
        <v>0</v>
      </c>
      <c r="H25" s="87">
        <f t="shared" si="2"/>
        <v>700</v>
      </c>
      <c r="I25" s="105">
        <v>4666</v>
      </c>
      <c r="J25" s="106">
        <v>1073</v>
      </c>
      <c r="K25" s="45">
        <f>H25*J25</f>
        <v>751100</v>
      </c>
      <c r="L25" s="49">
        <f>(H25*I25)-K25</f>
        <v>2515100</v>
      </c>
    </row>
    <row r="26" spans="1:13" ht="30" x14ac:dyDescent="0.25">
      <c r="A26" s="76" t="s">
        <v>68</v>
      </c>
      <c r="B26" s="13"/>
      <c r="C26" s="34" t="s">
        <v>69</v>
      </c>
      <c r="D26" s="9">
        <v>595</v>
      </c>
      <c r="E26" s="9">
        <v>640</v>
      </c>
      <c r="F26" s="87">
        <v>640</v>
      </c>
      <c r="G26" s="88">
        <v>85</v>
      </c>
      <c r="H26" s="87">
        <f t="shared" si="2"/>
        <v>725</v>
      </c>
      <c r="I26" s="105">
        <v>830673</v>
      </c>
      <c r="J26" s="106">
        <v>199018</v>
      </c>
      <c r="K26" s="45">
        <f>H26*J26</f>
        <v>144288050</v>
      </c>
      <c r="L26" s="49">
        <f t="shared" ref="L26:L66" si="3">(H26*I26)-K26</f>
        <v>457949875</v>
      </c>
    </row>
    <row r="27" spans="1:13" ht="30" x14ac:dyDescent="0.25">
      <c r="A27" s="76" t="s">
        <v>28</v>
      </c>
      <c r="B27" s="13"/>
      <c r="C27" s="34" t="s">
        <v>27</v>
      </c>
      <c r="D27" s="9">
        <v>330</v>
      </c>
      <c r="E27" s="9">
        <v>355</v>
      </c>
      <c r="F27" s="87">
        <v>355</v>
      </c>
      <c r="G27" s="88">
        <v>0</v>
      </c>
      <c r="H27" s="87">
        <f t="shared" si="2"/>
        <v>355</v>
      </c>
      <c r="I27" s="105">
        <v>362</v>
      </c>
      <c r="J27" s="106">
        <v>2</v>
      </c>
      <c r="K27" s="45">
        <f t="shared" ref="K27" si="4">H27*J27</f>
        <v>710</v>
      </c>
      <c r="L27" s="49">
        <f t="shared" si="3"/>
        <v>127800</v>
      </c>
    </row>
    <row r="28" spans="1:13" ht="30" x14ac:dyDescent="0.25">
      <c r="A28" s="76" t="s">
        <v>70</v>
      </c>
      <c r="B28" s="13"/>
      <c r="C28" s="34" t="s">
        <v>71</v>
      </c>
      <c r="D28" s="9">
        <v>345</v>
      </c>
      <c r="E28" s="9">
        <v>555</v>
      </c>
      <c r="F28" s="87">
        <v>555</v>
      </c>
      <c r="G28" s="88">
        <v>0</v>
      </c>
      <c r="H28" s="87">
        <f t="shared" si="2"/>
        <v>555</v>
      </c>
      <c r="I28" s="105">
        <v>28914</v>
      </c>
      <c r="J28" s="106">
        <v>5423</v>
      </c>
      <c r="K28" s="45">
        <f>H28*J28</f>
        <v>3009765</v>
      </c>
      <c r="L28" s="49">
        <f t="shared" si="3"/>
        <v>13037505</v>
      </c>
    </row>
    <row r="29" spans="1:13" ht="30" x14ac:dyDescent="0.25">
      <c r="A29" s="82" t="s">
        <v>73</v>
      </c>
      <c r="B29" s="13"/>
      <c r="C29" s="32" t="s">
        <v>72</v>
      </c>
      <c r="D29" s="9">
        <v>600</v>
      </c>
      <c r="E29" s="9">
        <v>1170</v>
      </c>
      <c r="F29" s="87">
        <v>1170</v>
      </c>
      <c r="G29" s="88">
        <v>0</v>
      </c>
      <c r="H29" s="87">
        <f t="shared" si="2"/>
        <v>1170</v>
      </c>
      <c r="I29" s="105">
        <v>69723</v>
      </c>
      <c r="J29" s="106">
        <v>22853</v>
      </c>
      <c r="K29" s="45">
        <f>H29*J29</f>
        <v>26738010</v>
      </c>
      <c r="L29" s="49">
        <f t="shared" si="3"/>
        <v>54837900</v>
      </c>
    </row>
    <row r="30" spans="1:13" ht="30" x14ac:dyDescent="0.25">
      <c r="A30" s="12"/>
      <c r="B30" s="12"/>
      <c r="C30" s="35" t="s">
        <v>59</v>
      </c>
      <c r="D30" s="10"/>
      <c r="E30" s="10"/>
      <c r="F30" s="85"/>
      <c r="G30" s="86"/>
      <c r="H30" s="85"/>
      <c r="I30" s="103"/>
      <c r="J30" s="104"/>
      <c r="K30" s="45"/>
      <c r="L30" s="49"/>
    </row>
    <row r="31" spans="1:13" ht="30" x14ac:dyDescent="0.25">
      <c r="A31" s="38" t="s">
        <v>3</v>
      </c>
      <c r="B31" s="3"/>
      <c r="C31" s="32" t="s">
        <v>59</v>
      </c>
      <c r="D31" s="8"/>
      <c r="E31" s="8"/>
      <c r="F31" s="83"/>
      <c r="G31" s="84"/>
      <c r="H31" s="83"/>
      <c r="I31" s="101"/>
      <c r="J31" s="102"/>
      <c r="K31" s="46"/>
      <c r="L31" s="49"/>
    </row>
    <row r="32" spans="1:13" ht="30" x14ac:dyDescent="0.25">
      <c r="A32" s="76" t="s">
        <v>77</v>
      </c>
      <c r="B32" s="36" t="s">
        <v>79</v>
      </c>
      <c r="C32" s="35" t="s">
        <v>129</v>
      </c>
      <c r="D32" s="10">
        <v>340</v>
      </c>
      <c r="E32" s="10">
        <v>535</v>
      </c>
      <c r="F32" s="85">
        <v>535</v>
      </c>
      <c r="G32" s="86">
        <v>0</v>
      </c>
      <c r="H32" s="85">
        <f>F32+G32</f>
        <v>535</v>
      </c>
      <c r="I32" s="103">
        <v>45351</v>
      </c>
      <c r="J32" s="104">
        <v>6074</v>
      </c>
      <c r="K32" s="45">
        <f>H32*J32</f>
        <v>3249590</v>
      </c>
      <c r="L32" s="49">
        <f t="shared" si="3"/>
        <v>21013195</v>
      </c>
    </row>
    <row r="33" spans="1:12" ht="30" x14ac:dyDescent="0.25">
      <c r="A33" s="76" t="s">
        <v>29</v>
      </c>
      <c r="B33" s="12"/>
      <c r="C33" s="35" t="s">
        <v>74</v>
      </c>
      <c r="D33" s="10">
        <v>420</v>
      </c>
      <c r="E33" s="10">
        <v>535</v>
      </c>
      <c r="F33" s="85">
        <v>535</v>
      </c>
      <c r="G33" s="86">
        <v>0</v>
      </c>
      <c r="H33" s="85">
        <f>F33+G33</f>
        <v>535</v>
      </c>
      <c r="I33" s="103">
        <v>911349</v>
      </c>
      <c r="J33" s="104">
        <v>3837</v>
      </c>
      <c r="K33" s="45">
        <f t="shared" ref="K33:K37" si="5">H33*J33</f>
        <v>2052795</v>
      </c>
      <c r="L33" s="49">
        <f t="shared" si="3"/>
        <v>485518920</v>
      </c>
    </row>
    <row r="34" spans="1:12" ht="30" x14ac:dyDescent="0.25">
      <c r="A34" s="36" t="s">
        <v>144</v>
      </c>
      <c r="B34" s="12"/>
      <c r="C34" s="35" t="s">
        <v>75</v>
      </c>
      <c r="D34" s="10">
        <v>720</v>
      </c>
      <c r="E34" s="10">
        <v>775</v>
      </c>
      <c r="F34" s="85">
        <v>775</v>
      </c>
      <c r="G34" s="86">
        <v>85</v>
      </c>
      <c r="H34" s="85">
        <f>SUM(F34,G34)</f>
        <v>860</v>
      </c>
      <c r="I34" s="103">
        <v>15781</v>
      </c>
      <c r="J34" s="104">
        <v>9970</v>
      </c>
      <c r="K34" s="45">
        <f t="shared" si="5"/>
        <v>8574200</v>
      </c>
      <c r="L34" s="49">
        <f t="shared" si="3"/>
        <v>4997460</v>
      </c>
    </row>
    <row r="35" spans="1:12" ht="30" x14ac:dyDescent="0.25">
      <c r="A35" s="76" t="s">
        <v>32</v>
      </c>
      <c r="B35" s="12"/>
      <c r="C35" s="35" t="s">
        <v>31</v>
      </c>
      <c r="D35" s="10">
        <v>585</v>
      </c>
      <c r="E35" s="10">
        <v>630</v>
      </c>
      <c r="F35" s="85">
        <v>630</v>
      </c>
      <c r="G35" s="86">
        <v>85</v>
      </c>
      <c r="H35" s="85">
        <f>SUM(F35:G35)</f>
        <v>715</v>
      </c>
      <c r="I35" s="103">
        <v>42724</v>
      </c>
      <c r="J35" s="104">
        <v>0</v>
      </c>
      <c r="K35" s="45">
        <f t="shared" si="5"/>
        <v>0</v>
      </c>
      <c r="L35" s="49">
        <f t="shared" si="3"/>
        <v>30547660</v>
      </c>
    </row>
    <row r="36" spans="1:12" ht="30" x14ac:dyDescent="0.25">
      <c r="A36" s="76" t="s">
        <v>34</v>
      </c>
      <c r="B36" s="12"/>
      <c r="C36" s="35" t="s">
        <v>33</v>
      </c>
      <c r="D36" s="10">
        <v>505</v>
      </c>
      <c r="E36" s="10">
        <v>595</v>
      </c>
      <c r="F36" s="85">
        <v>595</v>
      </c>
      <c r="G36" s="86">
        <v>85</v>
      </c>
      <c r="H36" s="85">
        <f>SUM(F36:G36)</f>
        <v>680</v>
      </c>
      <c r="I36" s="103">
        <v>173000</v>
      </c>
      <c r="J36" s="104">
        <v>10467</v>
      </c>
      <c r="K36" s="45">
        <f t="shared" si="5"/>
        <v>7117560</v>
      </c>
      <c r="L36" s="49">
        <f t="shared" si="3"/>
        <v>110522440</v>
      </c>
    </row>
    <row r="37" spans="1:12" ht="30" x14ac:dyDescent="0.25">
      <c r="A37" s="76" t="s">
        <v>78</v>
      </c>
      <c r="B37" s="12"/>
      <c r="C37" s="35" t="s">
        <v>76</v>
      </c>
      <c r="D37" s="10">
        <v>360</v>
      </c>
      <c r="E37" s="10">
        <v>385</v>
      </c>
      <c r="F37" s="85">
        <v>385</v>
      </c>
      <c r="G37" s="86">
        <v>0</v>
      </c>
      <c r="H37" s="85">
        <f t="shared" ref="H37" si="6">SUM(F37:G37)</f>
        <v>385</v>
      </c>
      <c r="I37" s="103">
        <v>1585</v>
      </c>
      <c r="J37" s="104">
        <v>839</v>
      </c>
      <c r="K37" s="45">
        <f t="shared" si="5"/>
        <v>323015</v>
      </c>
      <c r="L37" s="49">
        <f t="shared" si="3"/>
        <v>287210</v>
      </c>
    </row>
    <row r="38" spans="1:12" ht="30" x14ac:dyDescent="0.25">
      <c r="A38" s="12"/>
      <c r="B38" s="12"/>
      <c r="C38" s="35" t="s">
        <v>59</v>
      </c>
      <c r="D38" s="10"/>
      <c r="E38" s="10"/>
      <c r="F38" s="85"/>
      <c r="G38" s="86"/>
      <c r="H38" s="85"/>
      <c r="I38" s="103"/>
      <c r="J38" s="104"/>
      <c r="K38" s="45"/>
      <c r="L38" s="49"/>
    </row>
    <row r="39" spans="1:12" ht="30" x14ac:dyDescent="0.25">
      <c r="A39" s="37" t="s">
        <v>5</v>
      </c>
      <c r="B39" s="6"/>
      <c r="C39" s="35" t="s">
        <v>59</v>
      </c>
      <c r="D39" s="10"/>
      <c r="E39" s="10"/>
      <c r="F39" s="85"/>
      <c r="G39" s="86"/>
      <c r="H39" s="85"/>
      <c r="I39" s="103"/>
      <c r="J39" s="104"/>
      <c r="K39" s="45"/>
      <c r="L39" s="49"/>
    </row>
    <row r="40" spans="1:12" ht="30" x14ac:dyDescent="0.25">
      <c r="A40" s="76" t="s">
        <v>81</v>
      </c>
      <c r="B40" s="47" t="s">
        <v>96</v>
      </c>
      <c r="C40" s="35" t="s">
        <v>82</v>
      </c>
      <c r="D40" s="10">
        <v>325</v>
      </c>
      <c r="E40" s="10">
        <v>460</v>
      </c>
      <c r="F40" s="85">
        <v>460</v>
      </c>
      <c r="G40" s="86">
        <v>0</v>
      </c>
      <c r="H40" s="85">
        <f t="shared" ref="H40:H46" si="7">SUM(F40:G40)</f>
        <v>460</v>
      </c>
      <c r="I40" s="103">
        <v>432156</v>
      </c>
      <c r="J40" s="104">
        <v>4378</v>
      </c>
      <c r="K40" s="45">
        <f>H40*J40</f>
        <v>2013880</v>
      </c>
      <c r="L40" s="49">
        <f t="shared" si="3"/>
        <v>196777880</v>
      </c>
    </row>
    <row r="41" spans="1:12" ht="30" x14ac:dyDescent="0.25">
      <c r="A41" s="76" t="s">
        <v>84</v>
      </c>
      <c r="B41" s="13"/>
      <c r="C41" s="35" t="s">
        <v>83</v>
      </c>
      <c r="D41" s="10">
        <v>580</v>
      </c>
      <c r="E41" s="10">
        <v>700</v>
      </c>
      <c r="F41" s="85">
        <v>700</v>
      </c>
      <c r="G41" s="86">
        <v>0</v>
      </c>
      <c r="H41" s="85">
        <f t="shared" si="7"/>
        <v>700</v>
      </c>
      <c r="I41" s="103">
        <v>88602</v>
      </c>
      <c r="J41" s="104">
        <v>0</v>
      </c>
      <c r="K41" s="45">
        <f t="shared" ref="K41" si="8">H41*J41</f>
        <v>0</v>
      </c>
      <c r="L41" s="49">
        <f t="shared" si="3"/>
        <v>62021400</v>
      </c>
    </row>
    <row r="42" spans="1:12" ht="30" x14ac:dyDescent="0.25">
      <c r="A42" s="76" t="s">
        <v>85</v>
      </c>
      <c r="B42" s="33" t="s">
        <v>86</v>
      </c>
      <c r="C42" s="35" t="s">
        <v>130</v>
      </c>
      <c r="D42" s="10">
        <v>1500</v>
      </c>
      <c r="E42" s="10">
        <v>3675</v>
      </c>
      <c r="F42" s="85">
        <v>3675</v>
      </c>
      <c r="G42" s="86">
        <v>0</v>
      </c>
      <c r="H42" s="85">
        <f t="shared" si="7"/>
        <v>3675</v>
      </c>
      <c r="I42" s="103">
        <v>14673</v>
      </c>
      <c r="J42" s="104">
        <v>0</v>
      </c>
      <c r="K42" s="45">
        <v>0</v>
      </c>
      <c r="L42" s="49">
        <f t="shared" si="3"/>
        <v>53923275</v>
      </c>
    </row>
    <row r="43" spans="1:12" ht="30" x14ac:dyDescent="0.25">
      <c r="A43" s="76" t="s">
        <v>88</v>
      </c>
      <c r="B43" s="13"/>
      <c r="C43" s="35" t="s">
        <v>87</v>
      </c>
      <c r="D43" s="10">
        <v>380</v>
      </c>
      <c r="E43" s="10">
        <v>410</v>
      </c>
      <c r="F43" s="85">
        <v>410</v>
      </c>
      <c r="G43" s="86">
        <v>0</v>
      </c>
      <c r="H43" s="85">
        <f t="shared" si="7"/>
        <v>410</v>
      </c>
      <c r="I43" s="103">
        <v>747825</v>
      </c>
      <c r="J43" s="104">
        <v>349871</v>
      </c>
      <c r="K43" s="45">
        <f>H43*J43</f>
        <v>143447110</v>
      </c>
      <c r="L43" s="49">
        <f>(H43*I43)-K43</f>
        <v>163161140</v>
      </c>
    </row>
    <row r="44" spans="1:12" ht="30" x14ac:dyDescent="0.25">
      <c r="A44" s="76" t="s">
        <v>89</v>
      </c>
      <c r="B44" s="33" t="s">
        <v>90</v>
      </c>
      <c r="C44" s="35" t="s">
        <v>131</v>
      </c>
      <c r="D44" s="10">
        <v>3750</v>
      </c>
      <c r="E44" s="10">
        <v>3750</v>
      </c>
      <c r="F44" s="85">
        <v>3750</v>
      </c>
      <c r="G44" s="86">
        <v>85</v>
      </c>
      <c r="H44" s="85">
        <f t="shared" si="7"/>
        <v>3835</v>
      </c>
      <c r="I44" s="103">
        <v>3562</v>
      </c>
      <c r="J44" s="104">
        <v>0</v>
      </c>
      <c r="K44" s="45">
        <f t="shared" ref="K44:K51" si="9">H44*J44</f>
        <v>0</v>
      </c>
      <c r="L44" s="49">
        <f t="shared" si="3"/>
        <v>13660270</v>
      </c>
    </row>
    <row r="45" spans="1:12" ht="30" x14ac:dyDescent="0.25">
      <c r="A45" s="76" t="s">
        <v>94</v>
      </c>
      <c r="B45" s="33" t="s">
        <v>95</v>
      </c>
      <c r="C45" s="35" t="s">
        <v>91</v>
      </c>
      <c r="D45" s="10">
        <v>6230</v>
      </c>
      <c r="E45" s="10">
        <v>17795</v>
      </c>
      <c r="F45" s="85">
        <v>17795</v>
      </c>
      <c r="G45" s="86">
        <v>0</v>
      </c>
      <c r="H45" s="85">
        <f t="shared" si="7"/>
        <v>17795</v>
      </c>
      <c r="I45" s="103">
        <v>400</v>
      </c>
      <c r="J45" s="104">
        <v>0</v>
      </c>
      <c r="K45" s="45">
        <f t="shared" si="9"/>
        <v>0</v>
      </c>
      <c r="L45" s="49">
        <f>(H45*I45)-K45</f>
        <v>7118000</v>
      </c>
    </row>
    <row r="46" spans="1:12" ht="30" x14ac:dyDescent="0.25">
      <c r="A46" s="76" t="s">
        <v>93</v>
      </c>
      <c r="B46" s="33" t="s">
        <v>95</v>
      </c>
      <c r="C46" s="35" t="s">
        <v>92</v>
      </c>
      <c r="D46" s="10" t="s">
        <v>22</v>
      </c>
      <c r="E46" s="10">
        <v>3035</v>
      </c>
      <c r="F46" s="85">
        <v>3035</v>
      </c>
      <c r="G46" s="86">
        <v>0</v>
      </c>
      <c r="H46" s="85">
        <f t="shared" si="7"/>
        <v>3035</v>
      </c>
      <c r="I46" s="103">
        <v>882</v>
      </c>
      <c r="J46" s="104">
        <v>0</v>
      </c>
      <c r="K46" s="45">
        <f t="shared" si="9"/>
        <v>0</v>
      </c>
      <c r="L46" s="49">
        <f t="shared" si="3"/>
        <v>2676870</v>
      </c>
    </row>
    <row r="47" spans="1:12" ht="30" x14ac:dyDescent="0.25">
      <c r="A47" s="13"/>
      <c r="B47" s="13"/>
      <c r="C47" s="35" t="s">
        <v>59</v>
      </c>
      <c r="D47" s="10"/>
      <c r="E47" s="10"/>
      <c r="F47" s="85"/>
      <c r="G47" s="86"/>
      <c r="H47" s="85"/>
      <c r="I47" s="103"/>
      <c r="J47" s="104"/>
      <c r="K47" s="45"/>
      <c r="L47" s="49"/>
    </row>
    <row r="48" spans="1:12" ht="30" x14ac:dyDescent="0.25">
      <c r="A48" s="37" t="s">
        <v>6</v>
      </c>
      <c r="B48" s="6"/>
      <c r="C48" s="35" t="s">
        <v>59</v>
      </c>
      <c r="D48" s="10"/>
      <c r="E48" s="10"/>
      <c r="F48" s="85"/>
      <c r="G48" s="86"/>
      <c r="H48" s="85"/>
      <c r="I48" s="103"/>
      <c r="J48" s="104"/>
      <c r="K48" s="45"/>
      <c r="L48" s="49"/>
    </row>
    <row r="49" spans="1:12" ht="30" x14ac:dyDescent="0.25">
      <c r="A49" s="76" t="s">
        <v>60</v>
      </c>
      <c r="B49" s="13"/>
      <c r="C49" s="35" t="s">
        <v>61</v>
      </c>
      <c r="D49" s="10">
        <v>200</v>
      </c>
      <c r="E49" s="10">
        <v>715</v>
      </c>
      <c r="F49" s="85">
        <v>715</v>
      </c>
      <c r="G49" s="86">
        <v>0</v>
      </c>
      <c r="H49" s="85">
        <f t="shared" ref="H49:H53" si="10">SUM(F49:G49)</f>
        <v>715</v>
      </c>
      <c r="I49" s="103">
        <v>21</v>
      </c>
      <c r="J49" s="104">
        <v>4</v>
      </c>
      <c r="K49" s="45">
        <f t="shared" si="9"/>
        <v>2860</v>
      </c>
      <c r="L49" s="49">
        <f t="shared" si="3"/>
        <v>12155</v>
      </c>
    </row>
    <row r="50" spans="1:12" ht="30" x14ac:dyDescent="0.25">
      <c r="A50" s="76" t="s">
        <v>57</v>
      </c>
      <c r="B50" s="13"/>
      <c r="C50" s="35" t="s">
        <v>58</v>
      </c>
      <c r="D50" s="10">
        <v>755</v>
      </c>
      <c r="E50" s="10">
        <v>890</v>
      </c>
      <c r="F50" s="85">
        <v>890</v>
      </c>
      <c r="G50" s="86">
        <v>0</v>
      </c>
      <c r="H50" s="85">
        <f t="shared" si="10"/>
        <v>890</v>
      </c>
      <c r="I50" s="103">
        <v>39</v>
      </c>
      <c r="J50" s="104">
        <v>0</v>
      </c>
      <c r="K50" s="45">
        <f t="shared" si="9"/>
        <v>0</v>
      </c>
      <c r="L50" s="49">
        <f t="shared" si="3"/>
        <v>34710</v>
      </c>
    </row>
    <row r="51" spans="1:12" ht="30" x14ac:dyDescent="0.25">
      <c r="A51" s="76" t="s">
        <v>52</v>
      </c>
      <c r="B51" s="13"/>
      <c r="C51" s="35" t="s">
        <v>53</v>
      </c>
      <c r="D51" s="10">
        <v>1020</v>
      </c>
      <c r="E51" s="10">
        <v>1670</v>
      </c>
      <c r="F51" s="85">
        <v>1670</v>
      </c>
      <c r="G51" s="86">
        <v>85</v>
      </c>
      <c r="H51" s="85">
        <f t="shared" si="10"/>
        <v>1755</v>
      </c>
      <c r="I51" s="103">
        <v>91</v>
      </c>
      <c r="J51" s="104">
        <v>0</v>
      </c>
      <c r="K51" s="45">
        <f t="shared" si="9"/>
        <v>0</v>
      </c>
      <c r="L51" s="49">
        <f t="shared" si="3"/>
        <v>159705</v>
      </c>
    </row>
    <row r="52" spans="1:12" ht="30" x14ac:dyDescent="0.25">
      <c r="A52" s="76" t="s">
        <v>54</v>
      </c>
      <c r="B52" s="13"/>
      <c r="C52" s="35" t="s">
        <v>56</v>
      </c>
      <c r="D52" s="10">
        <v>435</v>
      </c>
      <c r="E52" s="10">
        <v>600</v>
      </c>
      <c r="F52" s="85">
        <v>600</v>
      </c>
      <c r="G52" s="86">
        <v>85</v>
      </c>
      <c r="H52" s="85">
        <f t="shared" si="10"/>
        <v>685</v>
      </c>
      <c r="I52" s="103">
        <v>2069</v>
      </c>
      <c r="J52" s="104">
        <v>81</v>
      </c>
      <c r="K52" s="45">
        <f t="shared" ref="K52" si="11">H52*J52</f>
        <v>55485</v>
      </c>
      <c r="L52" s="49">
        <f t="shared" si="3"/>
        <v>1361780</v>
      </c>
    </row>
    <row r="53" spans="1:12" ht="30" x14ac:dyDescent="0.25">
      <c r="A53" s="76" t="s">
        <v>55</v>
      </c>
      <c r="B53" s="13"/>
      <c r="C53" s="35" t="s">
        <v>159</v>
      </c>
      <c r="D53" s="10">
        <v>215</v>
      </c>
      <c r="E53" s="10">
        <v>230</v>
      </c>
      <c r="F53" s="85">
        <v>230</v>
      </c>
      <c r="G53" s="86">
        <v>0</v>
      </c>
      <c r="H53" s="85">
        <f t="shared" si="10"/>
        <v>230</v>
      </c>
      <c r="I53" s="103">
        <v>575</v>
      </c>
      <c r="J53" s="104">
        <v>318</v>
      </c>
      <c r="K53" s="45">
        <f>H53*J53</f>
        <v>73140</v>
      </c>
      <c r="L53" s="49">
        <f t="shared" si="3"/>
        <v>59110</v>
      </c>
    </row>
    <row r="54" spans="1:12" ht="30" x14ac:dyDescent="0.25">
      <c r="A54" s="13"/>
      <c r="B54" s="13"/>
      <c r="C54" s="35" t="s">
        <v>59</v>
      </c>
      <c r="D54" s="10"/>
      <c r="E54" s="10"/>
      <c r="F54" s="85"/>
      <c r="G54" s="86"/>
      <c r="H54" s="85"/>
      <c r="I54" s="103"/>
      <c r="J54" s="104"/>
      <c r="K54" s="45"/>
      <c r="L54" s="49"/>
    </row>
    <row r="55" spans="1:12" ht="30" x14ac:dyDescent="0.25">
      <c r="A55" s="37" t="s">
        <v>8</v>
      </c>
      <c r="B55" s="6"/>
      <c r="C55" s="35" t="s">
        <v>59</v>
      </c>
      <c r="D55" s="10"/>
      <c r="E55" s="10"/>
      <c r="F55" s="85"/>
      <c r="G55" s="86"/>
      <c r="H55" s="85"/>
      <c r="I55" s="103"/>
      <c r="J55" s="104"/>
      <c r="K55" s="45"/>
      <c r="L55" s="49"/>
    </row>
    <row r="56" spans="1:12" ht="30" x14ac:dyDescent="0.25">
      <c r="A56" s="76" t="s">
        <v>51</v>
      </c>
      <c r="B56" s="13"/>
      <c r="C56" s="35" t="s">
        <v>143</v>
      </c>
      <c r="D56" s="10">
        <v>365</v>
      </c>
      <c r="E56" s="10">
        <v>455</v>
      </c>
      <c r="F56" s="85">
        <v>455</v>
      </c>
      <c r="G56" s="86">
        <v>85</v>
      </c>
      <c r="H56" s="85">
        <f t="shared" ref="H56:H66" si="12">SUM(F56:G56)</f>
        <v>540</v>
      </c>
      <c r="I56" s="103">
        <v>810707</v>
      </c>
      <c r="J56" s="104">
        <v>92544</v>
      </c>
      <c r="K56" s="45">
        <f t="shared" ref="K56:K58" si="13">H56*J56</f>
        <v>49973760</v>
      </c>
      <c r="L56" s="49">
        <f>(H56*I56)-K56</f>
        <v>387808020</v>
      </c>
    </row>
    <row r="57" spans="1:12" ht="30" x14ac:dyDescent="0.25">
      <c r="A57" s="76" t="s">
        <v>49</v>
      </c>
      <c r="B57" s="13"/>
      <c r="C57" s="35" t="s">
        <v>50</v>
      </c>
      <c r="D57" s="10">
        <v>330</v>
      </c>
      <c r="E57" s="10">
        <v>445</v>
      </c>
      <c r="F57" s="85">
        <v>445</v>
      </c>
      <c r="G57" s="86">
        <v>0</v>
      </c>
      <c r="H57" s="85">
        <f t="shared" si="12"/>
        <v>445</v>
      </c>
      <c r="I57" s="103">
        <v>10143</v>
      </c>
      <c r="J57" s="104">
        <v>644</v>
      </c>
      <c r="K57" s="45">
        <f t="shared" si="13"/>
        <v>286580</v>
      </c>
      <c r="L57" s="49">
        <f t="shared" si="3"/>
        <v>4227055</v>
      </c>
    </row>
    <row r="58" spans="1:12" s="19" customFormat="1" ht="30" x14ac:dyDescent="0.25">
      <c r="A58" s="77" t="s">
        <v>48</v>
      </c>
      <c r="B58" s="29"/>
      <c r="C58" s="35" t="s">
        <v>132</v>
      </c>
      <c r="D58" s="10">
        <v>360</v>
      </c>
      <c r="E58" s="10">
        <v>575</v>
      </c>
      <c r="F58" s="85">
        <v>575</v>
      </c>
      <c r="G58" s="86">
        <v>85</v>
      </c>
      <c r="H58" s="85">
        <f t="shared" si="12"/>
        <v>660</v>
      </c>
      <c r="I58" s="103">
        <v>256622</v>
      </c>
      <c r="J58" s="107">
        <v>62161</v>
      </c>
      <c r="K58" s="43">
        <f t="shared" si="13"/>
        <v>41026260</v>
      </c>
      <c r="L58" s="49">
        <f t="shared" si="3"/>
        <v>128344260</v>
      </c>
    </row>
    <row r="59" spans="1:12" ht="30" x14ac:dyDescent="0.25">
      <c r="A59" s="76" t="s">
        <v>47</v>
      </c>
      <c r="B59" s="13"/>
      <c r="C59" s="35" t="s">
        <v>150</v>
      </c>
      <c r="D59" s="10">
        <v>630</v>
      </c>
      <c r="E59" s="10">
        <v>675</v>
      </c>
      <c r="F59" s="85">
        <v>675</v>
      </c>
      <c r="G59" s="86">
        <v>0</v>
      </c>
      <c r="H59" s="85">
        <f t="shared" si="12"/>
        <v>675</v>
      </c>
      <c r="I59" s="103">
        <v>24706</v>
      </c>
      <c r="J59" s="104">
        <v>3751</v>
      </c>
      <c r="K59" s="45">
        <f t="shared" ref="K59:K60" si="14">H59*J59</f>
        <v>2531925</v>
      </c>
      <c r="L59" s="49">
        <f t="shared" si="3"/>
        <v>14144625</v>
      </c>
    </row>
    <row r="60" spans="1:12" ht="30" x14ac:dyDescent="0.25">
      <c r="A60" s="76" t="s">
        <v>46</v>
      </c>
      <c r="B60" s="13"/>
      <c r="C60" s="35" t="s">
        <v>45</v>
      </c>
      <c r="D60" s="10">
        <v>405</v>
      </c>
      <c r="E60" s="10">
        <v>435</v>
      </c>
      <c r="F60" s="85">
        <v>435</v>
      </c>
      <c r="G60" s="86">
        <v>0</v>
      </c>
      <c r="H60" s="85">
        <f t="shared" si="12"/>
        <v>435</v>
      </c>
      <c r="I60" s="103">
        <v>26428</v>
      </c>
      <c r="J60" s="104">
        <v>17467</v>
      </c>
      <c r="K60" s="45">
        <f t="shared" si="14"/>
        <v>7598145</v>
      </c>
      <c r="L60" s="49">
        <f t="shared" si="3"/>
        <v>3898035</v>
      </c>
    </row>
    <row r="61" spans="1:12" ht="30" x14ac:dyDescent="0.25">
      <c r="A61" s="76" t="s">
        <v>42</v>
      </c>
      <c r="B61" s="13"/>
      <c r="C61" s="35" t="s">
        <v>44</v>
      </c>
      <c r="D61" s="10">
        <v>290</v>
      </c>
      <c r="E61" s="10">
        <v>370</v>
      </c>
      <c r="F61" s="85">
        <v>370</v>
      </c>
      <c r="G61" s="86">
        <v>85</v>
      </c>
      <c r="H61" s="85">
        <f t="shared" si="12"/>
        <v>455</v>
      </c>
      <c r="I61" s="103">
        <v>172001</v>
      </c>
      <c r="J61" s="104">
        <v>385</v>
      </c>
      <c r="K61" s="45">
        <f>H61*J61</f>
        <v>175175</v>
      </c>
      <c r="L61" s="49">
        <f t="shared" si="3"/>
        <v>78085280</v>
      </c>
    </row>
    <row r="62" spans="1:12" ht="30" x14ac:dyDescent="0.25">
      <c r="A62" s="76" t="s">
        <v>41</v>
      </c>
      <c r="B62" s="13"/>
      <c r="C62" s="35" t="s">
        <v>39</v>
      </c>
      <c r="D62" s="10">
        <v>405</v>
      </c>
      <c r="E62" s="10">
        <v>465</v>
      </c>
      <c r="F62" s="85">
        <v>465</v>
      </c>
      <c r="G62" s="86">
        <v>0</v>
      </c>
      <c r="H62" s="85">
        <f t="shared" si="12"/>
        <v>465</v>
      </c>
      <c r="I62" s="103">
        <v>10921</v>
      </c>
      <c r="J62" s="104">
        <v>93</v>
      </c>
      <c r="K62" s="45">
        <f>H62*J62</f>
        <v>43245</v>
      </c>
      <c r="L62" s="49">
        <f t="shared" si="3"/>
        <v>5035020</v>
      </c>
    </row>
    <row r="63" spans="1:12" ht="30" x14ac:dyDescent="0.25">
      <c r="A63" s="76" t="s">
        <v>43</v>
      </c>
      <c r="B63" s="13"/>
      <c r="C63" s="35" t="s">
        <v>40</v>
      </c>
      <c r="D63" s="10">
        <v>615</v>
      </c>
      <c r="E63" s="10">
        <v>785</v>
      </c>
      <c r="F63" s="85">
        <v>785</v>
      </c>
      <c r="G63" s="86">
        <v>0</v>
      </c>
      <c r="H63" s="85">
        <f t="shared" si="12"/>
        <v>785</v>
      </c>
      <c r="I63" s="103">
        <v>609</v>
      </c>
      <c r="J63" s="104">
        <v>0</v>
      </c>
      <c r="K63" s="45">
        <v>0</v>
      </c>
      <c r="L63" s="49">
        <f t="shared" si="3"/>
        <v>478065</v>
      </c>
    </row>
    <row r="64" spans="1:12" ht="30" customHeight="1" x14ac:dyDescent="0.25">
      <c r="A64" s="81" t="s">
        <v>145</v>
      </c>
      <c r="B64" s="31"/>
      <c r="C64" s="35" t="s">
        <v>133</v>
      </c>
      <c r="D64" s="10">
        <v>585</v>
      </c>
      <c r="E64" s="10">
        <v>930</v>
      </c>
      <c r="F64" s="85">
        <v>930</v>
      </c>
      <c r="G64" s="86">
        <v>0</v>
      </c>
      <c r="H64" s="85">
        <f t="shared" si="12"/>
        <v>930</v>
      </c>
      <c r="I64" s="103">
        <v>71527</v>
      </c>
      <c r="J64" s="104">
        <v>29625</v>
      </c>
      <c r="K64" s="45">
        <f>H64*J64</f>
        <v>27551250</v>
      </c>
      <c r="L64" s="49">
        <f t="shared" si="3"/>
        <v>38968860</v>
      </c>
    </row>
    <row r="65" spans="1:13" ht="30" x14ac:dyDescent="0.25">
      <c r="A65" s="76" t="s">
        <v>35</v>
      </c>
      <c r="B65" s="13"/>
      <c r="C65" s="35" t="s">
        <v>36</v>
      </c>
      <c r="D65" s="10">
        <v>20</v>
      </c>
      <c r="E65" s="10">
        <v>65</v>
      </c>
      <c r="F65" s="85">
        <v>65</v>
      </c>
      <c r="G65" s="86">
        <v>0</v>
      </c>
      <c r="H65" s="85">
        <f t="shared" si="12"/>
        <v>65</v>
      </c>
      <c r="I65" s="103">
        <v>3605</v>
      </c>
      <c r="J65" s="104">
        <v>0</v>
      </c>
      <c r="K65" s="45">
        <v>0</v>
      </c>
      <c r="L65" s="49">
        <f t="shared" si="3"/>
        <v>234325</v>
      </c>
    </row>
    <row r="66" spans="1:13" ht="30" x14ac:dyDescent="0.25">
      <c r="A66" s="76" t="s">
        <v>38</v>
      </c>
      <c r="B66" s="13"/>
      <c r="C66" s="35" t="s">
        <v>37</v>
      </c>
      <c r="D66" s="10">
        <v>20</v>
      </c>
      <c r="E66" s="10">
        <v>65</v>
      </c>
      <c r="F66" s="85">
        <v>65</v>
      </c>
      <c r="G66" s="86">
        <v>0</v>
      </c>
      <c r="H66" s="85">
        <f t="shared" si="12"/>
        <v>65</v>
      </c>
      <c r="I66" s="103">
        <v>2410</v>
      </c>
      <c r="J66" s="104">
        <v>0</v>
      </c>
      <c r="K66" s="45">
        <v>0</v>
      </c>
      <c r="L66" s="49">
        <f t="shared" si="3"/>
        <v>156650</v>
      </c>
    </row>
    <row r="67" spans="1:13" ht="15.75" thickBot="1" x14ac:dyDescent="0.3">
      <c r="A67" s="33"/>
      <c r="B67" s="13"/>
      <c r="C67" s="35" t="s">
        <v>142</v>
      </c>
      <c r="D67" s="10"/>
      <c r="E67" s="10"/>
      <c r="F67" s="85"/>
      <c r="G67" s="86"/>
      <c r="H67" s="85"/>
      <c r="I67" s="103"/>
      <c r="J67" s="104"/>
      <c r="K67" s="59"/>
      <c r="L67" s="60">
        <v>16366000</v>
      </c>
      <c r="M67" s="20" t="s">
        <v>15</v>
      </c>
    </row>
    <row r="68" spans="1:13" ht="16.5" thickBot="1" x14ac:dyDescent="0.3">
      <c r="A68" s="22" t="s">
        <v>121</v>
      </c>
      <c r="B68" s="23"/>
      <c r="C68" s="23"/>
      <c r="D68" s="23"/>
      <c r="E68" s="23"/>
      <c r="F68" s="23"/>
      <c r="G68" s="23"/>
      <c r="H68" s="23"/>
      <c r="I68" s="23"/>
      <c r="J68" s="23"/>
      <c r="K68" s="24"/>
      <c r="L68" s="61">
        <f>SUM(L18:L67)</f>
        <v>3043866295</v>
      </c>
      <c r="M68" s="17">
        <v>3043866000</v>
      </c>
    </row>
    <row r="69" spans="1:13" x14ac:dyDescent="0.25">
      <c r="M69" s="100">
        <f>((((L68*100)/M68)-100)/100)</f>
        <v>9.6916224237020291E-8</v>
      </c>
    </row>
    <row r="70" spans="1:13" x14ac:dyDescent="0.25">
      <c r="A70" s="12"/>
    </row>
    <row r="71" spans="1:13" x14ac:dyDescent="0.25">
      <c r="A71" s="12"/>
    </row>
    <row r="72" spans="1:13" x14ac:dyDescent="0.25">
      <c r="A72" s="12"/>
    </row>
    <row r="94" ht="16.5" customHeight="1" x14ac:dyDescent="0.25"/>
    <row r="95" ht="16.5" customHeight="1" x14ac:dyDescent="0.25"/>
    <row r="96" ht="16.5" customHeight="1" x14ac:dyDescent="0.25"/>
    <row r="113" spans="1:12" x14ac:dyDescent="0.25">
      <c r="A113" s="12"/>
      <c r="B113" s="12"/>
      <c r="C113" s="7"/>
      <c r="D113" s="12"/>
      <c r="E113" s="12"/>
      <c r="F113" s="12"/>
      <c r="G113" s="12"/>
    </row>
    <row r="114" spans="1:12" x14ac:dyDescent="0.25">
      <c r="A114" s="12"/>
      <c r="B114" s="12"/>
      <c r="C114" s="12"/>
      <c r="D114" s="12"/>
      <c r="E114" s="12"/>
      <c r="F114" s="12"/>
      <c r="H114" s="12"/>
      <c r="I114" s="12"/>
      <c r="J114" s="12"/>
      <c r="K114" s="12"/>
      <c r="L114" s="12"/>
    </row>
    <row r="115" spans="1:12" x14ac:dyDescent="0.25">
      <c r="A115" s="12"/>
      <c r="B115" s="12"/>
      <c r="C115" s="12"/>
      <c r="D115" s="12"/>
      <c r="E115" s="12"/>
      <c r="F115" s="12"/>
      <c r="G115" s="12"/>
    </row>
    <row r="116" spans="1:12" x14ac:dyDescent="0.25">
      <c r="A116" s="12"/>
      <c r="B116" s="12"/>
      <c r="C116" s="12"/>
      <c r="D116" s="12"/>
      <c r="E116" s="12"/>
      <c r="F116" s="12"/>
      <c r="G116" s="12"/>
      <c r="H116" s="12"/>
    </row>
    <row r="117" spans="1:12" x14ac:dyDescent="0.25">
      <c r="A117" s="12"/>
      <c r="B117" s="12"/>
      <c r="C117" s="12"/>
      <c r="D117" s="12"/>
      <c r="E117" s="12"/>
      <c r="F117" s="12"/>
      <c r="G117" s="12"/>
      <c r="H117" s="12"/>
    </row>
    <row r="118" spans="1:12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1:12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2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1:12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1:12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1:12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1:12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1:12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1:12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1:12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2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1:12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2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1:12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1:12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1:12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1:12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1:12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1:12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1:12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1:12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1:12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1:12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1:12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1:12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1:12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1:12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1:12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1:12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1:12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1:12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1:12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1:12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1:12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1:12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2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1:12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1:12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1:12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1:12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1:12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1:12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1:12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1:12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1:12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1:12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1:12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1:12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1:12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1:12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1:12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1:12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1:12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1:12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1:12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1:12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1:12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1:12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1:12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1:12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1:12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1:12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2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2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2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2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2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2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2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2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2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2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1:12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1:12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1:12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1:12" x14ac:dyDescent="0.25">
      <c r="G227" s="12"/>
      <c r="H227" s="12"/>
      <c r="I227" s="12"/>
      <c r="J227" s="12"/>
      <c r="K227" s="12"/>
      <c r="L227" s="12"/>
    </row>
    <row r="228" spans="1:12" x14ac:dyDescent="0.25">
      <c r="G228" s="12"/>
      <c r="H228" s="12"/>
      <c r="I228" s="12"/>
      <c r="J228" s="12"/>
      <c r="K228" s="12"/>
      <c r="L228" s="12"/>
    </row>
    <row r="229" spans="1:12" x14ac:dyDescent="0.25">
      <c r="G229" s="12"/>
      <c r="H229" s="12"/>
      <c r="I229" s="12"/>
      <c r="J229" s="12"/>
      <c r="K229" s="12"/>
      <c r="L229" s="12"/>
    </row>
    <row r="230" spans="1:12" x14ac:dyDescent="0.25">
      <c r="G230" s="12"/>
      <c r="H230" s="12"/>
      <c r="I230" s="12"/>
      <c r="J230" s="12"/>
      <c r="K230" s="12"/>
      <c r="L230" s="12"/>
    </row>
    <row r="231" spans="1:12" x14ac:dyDescent="0.25">
      <c r="G231" s="12"/>
      <c r="H231" s="12"/>
      <c r="I231" s="12"/>
      <c r="J231" s="12"/>
      <c r="K231" s="12"/>
      <c r="L231" s="12"/>
    </row>
    <row r="232" spans="1:12" x14ac:dyDescent="0.25">
      <c r="G232" s="12"/>
      <c r="H232" s="12"/>
      <c r="I232" s="12"/>
      <c r="J232" s="12"/>
      <c r="K232" s="12"/>
      <c r="L232" s="12"/>
    </row>
    <row r="233" spans="1:12" x14ac:dyDescent="0.25">
      <c r="H233" s="12"/>
      <c r="I233" s="12"/>
      <c r="J233" s="12"/>
      <c r="K233" s="12"/>
      <c r="L233" s="12"/>
    </row>
  </sheetData>
  <sheetProtection algorithmName="SHA-512" hashValue="Rh88/mZThBKAHIv+Jk+YTgYbaoJ264GGENsyHXbuooHYrP96mIliU6eL3xo+90kJ2aXq/j8IY3VzPnsfOe/v7A==" saltValue="sWj0V0cNURRf2HFdVJ7N2g==" spinCount="100000" sheet="1" objects="1" scenarios="1"/>
  <mergeCells count="13">
    <mergeCell ref="A15:C15"/>
    <mergeCell ref="A7:F7"/>
    <mergeCell ref="A8:C8"/>
    <mergeCell ref="E8:F8"/>
    <mergeCell ref="A9:C9"/>
    <mergeCell ref="E9:F9"/>
    <mergeCell ref="E10:F10"/>
    <mergeCell ref="A10:C10"/>
    <mergeCell ref="A1:C1"/>
    <mergeCell ref="A3:C3"/>
    <mergeCell ref="G9:I9"/>
    <mergeCell ref="G10:I10"/>
    <mergeCell ref="A2:C2"/>
  </mergeCells>
  <conditionalFormatting sqref="D10:D12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conditionalFormatting sqref="E10:F12">
    <cfRule type="colorScale" priority="4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hyperlinks>
    <hyperlink ref="A17" r:id="rId1" display="(Est. Based on FY13 Figures) "/>
    <hyperlink ref="A21" r:id="rId2" display="https://www.uscis.gov/i-485"/>
    <hyperlink ref="A24" r:id="rId3" display="https://www.uscis.gov/n-300"/>
    <hyperlink ref="A25" r:id="rId4" display="https://www.uscis.gov/n-336"/>
    <hyperlink ref="A26" r:id="rId5" display="https://www.uscis.gov/n-400"/>
    <hyperlink ref="A27" r:id="rId6" display="https://www.uscis.gov/n-470"/>
    <hyperlink ref="A28" r:id="rId7" display="https://www.uscis.gov/n-565"/>
    <hyperlink ref="A32" r:id="rId8" display="https://www.uscis.gov/i-129f"/>
    <hyperlink ref="A33" r:id="rId9" display="https://www.uscis.gov/i-130"/>
    <hyperlink ref="A35" r:id="rId10" display="https://www.uscis.gov/i-601a"/>
    <hyperlink ref="A36" r:id="rId11" display="https://www.uscis.gov/i-751"/>
    <hyperlink ref="A37" r:id="rId12" display="https://www.uscis.gov/i-800a"/>
    <hyperlink ref="A40" r:id="rId13" display="https://www.uscis.gov/i-129f"/>
    <hyperlink ref="A41" r:id="rId14" display="https://www.uscis.gov/i-140"/>
    <hyperlink ref="A42" r:id="rId15" display="https://www.uscis.gov/i-526"/>
    <hyperlink ref="A43" r:id="rId16" display="https://www.uscis.gov/i-765"/>
    <hyperlink ref="A44" r:id="rId17" display="https://www.uscis.gov/i-829"/>
    <hyperlink ref="A45" r:id="rId18" display="https://www.uscis.gov/i-924"/>
    <hyperlink ref="A46" r:id="rId19" display="https://www.uscis.gov/i-924a"/>
    <hyperlink ref="A49" r:id="rId20" display="https://www.uscis.gov/i-690"/>
    <hyperlink ref="A50" r:id="rId21" display="https://www.uscis.gov/i-694"/>
    <hyperlink ref="A51" r:id="rId22" display="https://www.uscis.gov/i-698"/>
    <hyperlink ref="A52" r:id="rId23" display="https://www.uscis.gov/i-817"/>
    <hyperlink ref="A53" r:id="rId24" display="https://www.uscis.gov/i-929"/>
    <hyperlink ref="A56" r:id="rId25" display="https://www.uscis.gov/i-90"/>
    <hyperlink ref="A57" r:id="rId26" display="https://www.uscis.gov/i-102"/>
    <hyperlink ref="A58" r:id="rId27" display="https://www.uscis.gov/i-131"/>
    <hyperlink ref="A59" r:id="rId28" display="https://www.uscis.gov/i-290b"/>
    <hyperlink ref="A60" r:id="rId29" display="https://www.uscis.gov/i-360"/>
    <hyperlink ref="A61" r:id="rId30" display="https://www.uscis.gov/i-539"/>
    <hyperlink ref="A62" r:id="rId31" display="https://www.uscis.gov/i-824"/>
    <hyperlink ref="A63" r:id="rId32" display="https://www.uscis.gov/i-910"/>
    <hyperlink ref="A65" r:id="rId33" display="https://www.uscis.gov/g-1041"/>
    <hyperlink ref="A66" r:id="rId34" display="https://www.uscis.gov/g-1041a"/>
  </hyperlinks>
  <pageMargins left="0.7" right="0.7" top="0.75" bottom="0.75" header="0.3" footer="0.3"/>
  <pageSetup orientation="portrait" r:id="rId35"/>
  <drawing r:id="rId36"/>
  <legacy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="87" zoomScaleNormal="87" workbookViewId="0">
      <pane ySplit="11" topLeftCell="A12" activePane="bottomLeft" state="frozen"/>
      <selection pane="bottomLeft" activeCell="C1" sqref="C1"/>
    </sheetView>
  </sheetViews>
  <sheetFormatPr defaultRowHeight="15" x14ac:dyDescent="0.25"/>
  <cols>
    <col min="3" max="3" width="56.140625" customWidth="1"/>
    <col min="4" max="4" width="23.85546875" customWidth="1"/>
    <col min="5" max="5" width="27.42578125" customWidth="1"/>
    <col min="9" max="9" width="28.140625" customWidth="1"/>
  </cols>
  <sheetData>
    <row r="1" spans="1:9" s="69" customFormat="1" ht="18.75" customHeight="1" x14ac:dyDescent="0.3">
      <c r="A1" s="108" t="s">
        <v>162</v>
      </c>
      <c r="B1" s="108"/>
      <c r="C1" s="108"/>
      <c r="D1" s="108"/>
      <c r="E1" s="99"/>
    </row>
    <row r="2" spans="1:9" s="94" customFormat="1" ht="18.75" customHeight="1" x14ac:dyDescent="0.3">
      <c r="A2" s="115" t="s">
        <v>165</v>
      </c>
      <c r="B2" s="115"/>
      <c r="C2" s="115"/>
      <c r="D2" s="115"/>
    </row>
    <row r="3" spans="1:9" s="94" customFormat="1" x14ac:dyDescent="0.25">
      <c r="A3" s="7" t="s">
        <v>157</v>
      </c>
      <c r="B3" s="7"/>
      <c r="C3" s="7"/>
      <c r="D3" s="7"/>
    </row>
    <row r="4" spans="1:9" s="73" customFormat="1" ht="15" customHeight="1" x14ac:dyDescent="0.3">
      <c r="A4" s="72"/>
      <c r="B4" s="72"/>
      <c r="C4" s="72"/>
      <c r="D4" s="7"/>
    </row>
    <row r="5" spans="1:9" s="69" customFormat="1" x14ac:dyDescent="0.25">
      <c r="A5" s="18" t="s">
        <v>119</v>
      </c>
      <c r="B5" s="11"/>
      <c r="C5" s="70"/>
      <c r="D5" s="70"/>
      <c r="E5" s="70"/>
      <c r="F5" s="70"/>
    </row>
    <row r="6" spans="1:9" s="69" customFormat="1" x14ac:dyDescent="0.25">
      <c r="A6" s="11"/>
      <c r="B6" s="11"/>
      <c r="C6" s="70"/>
      <c r="D6" s="70"/>
      <c r="E6" s="70"/>
      <c r="F6" s="70"/>
    </row>
    <row r="7" spans="1:9" s="69" customFormat="1" x14ac:dyDescent="0.25">
      <c r="A7" s="126" t="s">
        <v>17</v>
      </c>
      <c r="B7" s="127"/>
      <c r="C7" s="127"/>
      <c r="D7" s="127"/>
      <c r="E7" s="127"/>
      <c r="F7" s="128"/>
    </row>
    <row r="8" spans="1:9" s="69" customFormat="1" x14ac:dyDescent="0.25">
      <c r="A8" s="129" t="s">
        <v>137</v>
      </c>
      <c r="B8" s="130"/>
      <c r="C8" s="131"/>
      <c r="D8" s="71"/>
      <c r="E8" s="132">
        <f>'USCIS FY17 (IEFA Revenue)'!$E$8</f>
        <v>3043866295</v>
      </c>
      <c r="F8" s="133"/>
    </row>
    <row r="9" spans="1:9" s="69" customFormat="1" ht="15.75" thickBot="1" x14ac:dyDescent="0.3">
      <c r="A9" s="129" t="s">
        <v>138</v>
      </c>
      <c r="B9" s="130"/>
      <c r="C9" s="130"/>
      <c r="D9" s="57"/>
      <c r="E9" s="134">
        <f>'USCIS FY17 (IEFA Expenses)'!$E$38</f>
        <v>3037787000</v>
      </c>
      <c r="F9" s="135"/>
      <c r="G9" s="118" t="s">
        <v>128</v>
      </c>
      <c r="H9" s="119"/>
      <c r="I9" s="120"/>
    </row>
    <row r="10" spans="1:9" s="69" customFormat="1" ht="16.5" thickTop="1" thickBot="1" x14ac:dyDescent="0.3">
      <c r="A10" s="138" t="s">
        <v>19</v>
      </c>
      <c r="B10" s="139"/>
      <c r="C10" s="145"/>
      <c r="D10" s="58"/>
      <c r="E10" s="136">
        <f>E8-E9</f>
        <v>6079295</v>
      </c>
      <c r="F10" s="137"/>
      <c r="G10" s="146">
        <v>6079295</v>
      </c>
      <c r="H10" s="147"/>
      <c r="I10" s="148"/>
    </row>
    <row r="11" spans="1:9" s="69" customFormat="1" ht="15.75" thickTop="1" x14ac:dyDescent="0.25"/>
    <row r="12" spans="1:9" s="69" customFormat="1" x14ac:dyDescent="0.25"/>
    <row r="13" spans="1:9" s="69" customFormat="1" x14ac:dyDescent="0.25">
      <c r="A13" s="1" t="s">
        <v>16</v>
      </c>
    </row>
    <row r="14" spans="1:9" s="69" customFormat="1" x14ac:dyDescent="0.25">
      <c r="E14" s="62" t="s">
        <v>124</v>
      </c>
    </row>
    <row r="15" spans="1:9" s="69" customFormat="1" x14ac:dyDescent="0.25">
      <c r="A15" s="149" t="s">
        <v>122</v>
      </c>
      <c r="B15" s="150"/>
      <c r="C15" s="151"/>
      <c r="D15" s="68" t="s">
        <v>125</v>
      </c>
      <c r="E15" s="63" t="s">
        <v>118</v>
      </c>
    </row>
    <row r="16" spans="1:9" s="69" customFormat="1" x14ac:dyDescent="0.25">
      <c r="A16" s="140" t="s">
        <v>117</v>
      </c>
      <c r="B16" s="140"/>
      <c r="C16" s="140"/>
      <c r="D16" s="85"/>
      <c r="E16" s="89">
        <v>1285533000</v>
      </c>
    </row>
    <row r="17" spans="1:8" s="69" customFormat="1" x14ac:dyDescent="0.25">
      <c r="A17" s="152"/>
      <c r="B17" s="152"/>
      <c r="C17" s="142"/>
      <c r="D17" s="90"/>
      <c r="E17" s="89"/>
    </row>
    <row r="18" spans="1:8" s="69" customFormat="1" x14ac:dyDescent="0.25">
      <c r="A18" s="140" t="s">
        <v>120</v>
      </c>
      <c r="B18" s="140"/>
      <c r="C18" s="140"/>
      <c r="D18" s="85"/>
      <c r="E18" s="89">
        <v>590206000</v>
      </c>
    </row>
    <row r="19" spans="1:8" s="69" customFormat="1" x14ac:dyDescent="0.25">
      <c r="A19" s="141"/>
      <c r="B19" s="141"/>
      <c r="C19" s="142"/>
      <c r="D19" s="90"/>
      <c r="E19" s="89"/>
    </row>
    <row r="20" spans="1:8" s="69" customFormat="1" x14ac:dyDescent="0.25">
      <c r="A20" s="140" t="s">
        <v>116</v>
      </c>
      <c r="B20" s="140"/>
      <c r="C20" s="140"/>
      <c r="D20" s="85"/>
      <c r="E20" s="89">
        <f>D21+274927000</f>
        <v>284927000</v>
      </c>
      <c r="H20" s="1"/>
    </row>
    <row r="21" spans="1:8" s="69" customFormat="1" x14ac:dyDescent="0.25">
      <c r="A21" s="153" t="s">
        <v>123</v>
      </c>
      <c r="B21" s="153"/>
      <c r="C21" s="154"/>
      <c r="D21" s="90">
        <v>10000000</v>
      </c>
      <c r="E21" s="89"/>
      <c r="H21" s="1"/>
    </row>
    <row r="22" spans="1:8" s="69" customFormat="1" x14ac:dyDescent="0.25">
      <c r="A22" s="155"/>
      <c r="B22" s="155"/>
      <c r="C22" s="156"/>
      <c r="D22" s="90"/>
      <c r="E22" s="89"/>
      <c r="H22" s="1"/>
    </row>
    <row r="23" spans="1:8" s="69" customFormat="1" x14ac:dyDescent="0.25">
      <c r="A23" s="140" t="s">
        <v>115</v>
      </c>
      <c r="B23" s="140"/>
      <c r="C23" s="140"/>
      <c r="D23" s="85"/>
      <c r="E23" s="89">
        <v>239524000</v>
      </c>
    </row>
    <row r="24" spans="1:8" s="69" customFormat="1" x14ac:dyDescent="0.25">
      <c r="A24" s="141"/>
      <c r="B24" s="141"/>
      <c r="C24" s="142"/>
      <c r="D24" s="90"/>
      <c r="E24" s="89"/>
    </row>
    <row r="25" spans="1:8" s="69" customFormat="1" x14ac:dyDescent="0.25">
      <c r="A25" s="140" t="s">
        <v>108</v>
      </c>
      <c r="B25" s="140"/>
      <c r="C25" s="140"/>
      <c r="D25" s="85"/>
      <c r="E25" s="89">
        <v>196254000</v>
      </c>
    </row>
    <row r="26" spans="1:8" s="69" customFormat="1" x14ac:dyDescent="0.25">
      <c r="A26" s="141"/>
      <c r="B26" s="141"/>
      <c r="C26" s="142"/>
      <c r="D26" s="90"/>
      <c r="E26" s="89"/>
    </row>
    <row r="27" spans="1:8" s="69" customFormat="1" x14ac:dyDescent="0.25">
      <c r="A27" s="140" t="s">
        <v>114</v>
      </c>
      <c r="B27" s="140"/>
      <c r="C27" s="140"/>
      <c r="D27" s="85"/>
      <c r="E27" s="89">
        <v>178537000</v>
      </c>
    </row>
    <row r="28" spans="1:8" s="69" customFormat="1" x14ac:dyDescent="0.25">
      <c r="A28" s="141"/>
      <c r="B28" s="141"/>
      <c r="C28" s="142"/>
      <c r="D28" s="90"/>
      <c r="E28" s="89"/>
    </row>
    <row r="29" spans="1:8" s="69" customFormat="1" x14ac:dyDescent="0.25">
      <c r="A29" s="140" t="s">
        <v>113</v>
      </c>
      <c r="B29" s="140"/>
      <c r="C29" s="140"/>
      <c r="D29" s="85"/>
      <c r="E29" s="89">
        <v>93928000</v>
      </c>
    </row>
    <row r="30" spans="1:8" s="69" customFormat="1" x14ac:dyDescent="0.25">
      <c r="A30" s="141"/>
      <c r="B30" s="141"/>
      <c r="C30" s="142"/>
      <c r="D30" s="90"/>
      <c r="E30" s="89"/>
    </row>
    <row r="31" spans="1:8" s="69" customFormat="1" x14ac:dyDescent="0.25">
      <c r="A31" s="140" t="s">
        <v>112</v>
      </c>
      <c r="B31" s="140"/>
      <c r="C31" s="140"/>
      <c r="D31" s="85"/>
      <c r="E31" s="89">
        <v>57460000</v>
      </c>
    </row>
    <row r="32" spans="1:8" s="69" customFormat="1" x14ac:dyDescent="0.25">
      <c r="A32" s="141"/>
      <c r="B32" s="141"/>
      <c r="C32" s="142"/>
      <c r="D32" s="90"/>
      <c r="E32" s="89"/>
    </row>
    <row r="33" spans="1:5" s="69" customFormat="1" x14ac:dyDescent="0.25">
      <c r="A33" s="140" t="s">
        <v>111</v>
      </c>
      <c r="B33" s="140"/>
      <c r="C33" s="140"/>
      <c r="D33" s="85"/>
      <c r="E33" s="89">
        <v>53412000</v>
      </c>
    </row>
    <row r="34" spans="1:5" s="69" customFormat="1" x14ac:dyDescent="0.25">
      <c r="A34" s="141"/>
      <c r="B34" s="141"/>
      <c r="C34" s="142"/>
      <c r="D34" s="90"/>
      <c r="E34" s="89"/>
    </row>
    <row r="35" spans="1:5" s="69" customFormat="1" x14ac:dyDescent="0.25">
      <c r="A35" s="140" t="s">
        <v>110</v>
      </c>
      <c r="B35" s="140"/>
      <c r="C35" s="140"/>
      <c r="D35" s="85"/>
      <c r="E35" s="89">
        <v>32304000</v>
      </c>
    </row>
    <row r="36" spans="1:5" s="69" customFormat="1" x14ac:dyDescent="0.25">
      <c r="A36" s="141"/>
      <c r="B36" s="141"/>
      <c r="C36" s="142"/>
      <c r="D36" s="90"/>
      <c r="E36" s="91"/>
    </row>
    <row r="37" spans="1:5" s="69" customFormat="1" x14ac:dyDescent="0.25">
      <c r="A37" s="140" t="s">
        <v>109</v>
      </c>
      <c r="B37" s="140"/>
      <c r="C37" s="140"/>
      <c r="D37" s="85"/>
      <c r="E37" s="91">
        <v>25702000</v>
      </c>
    </row>
    <row r="38" spans="1:5" s="69" customFormat="1" x14ac:dyDescent="0.25">
      <c r="A38" s="143" t="s">
        <v>126</v>
      </c>
      <c r="B38" s="143"/>
      <c r="C38" s="143"/>
      <c r="D38" s="144"/>
      <c r="E38" s="64">
        <f>SUM(E16:E37)</f>
        <v>3037787000</v>
      </c>
    </row>
  </sheetData>
  <sheetProtection algorithmName="SHA-512" hashValue="3gwoLlCJKdOk1OBfm2NtKaE/1kXve5dPce3KQs0+25ju6ARvLpkqpCbjhrGIAGYp76KK9r6b4JtVMWH5rN/mXw==" saltValue="g/2nVQDo5x5HNh8Mv2PtBw==" spinCount="100000" sheet="1" objects="1" scenarios="1"/>
  <mergeCells count="34">
    <mergeCell ref="A7:F7"/>
    <mergeCell ref="A8:C8"/>
    <mergeCell ref="A2:D2"/>
    <mergeCell ref="E8:F8"/>
    <mergeCell ref="A9:C9"/>
    <mergeCell ref="E9:F9"/>
    <mergeCell ref="A24:C24"/>
    <mergeCell ref="A25:C25"/>
    <mergeCell ref="A26:C26"/>
    <mergeCell ref="G9:I9"/>
    <mergeCell ref="A10:C10"/>
    <mergeCell ref="E10:F10"/>
    <mergeCell ref="G10:I10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35:C35"/>
    <mergeCell ref="A36:C36"/>
    <mergeCell ref="A37:C37"/>
    <mergeCell ref="A38:D38"/>
    <mergeCell ref="A27:C27"/>
    <mergeCell ref="A28:C28"/>
    <mergeCell ref="A29:C29"/>
    <mergeCell ref="A30:C30"/>
    <mergeCell ref="A31:C31"/>
    <mergeCell ref="A32:C32"/>
    <mergeCell ref="A33:C33"/>
    <mergeCell ref="A34:C34"/>
  </mergeCells>
  <conditionalFormatting sqref="D10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conditionalFormatting sqref="E10:F10">
    <cfRule type="colorScale" priority="2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91" zoomScaleNormal="91" workbookViewId="0">
      <pane ySplit="13" topLeftCell="A14" activePane="bottomLeft" state="frozen"/>
      <selection pane="bottomLeft" sqref="A1:C1"/>
    </sheetView>
  </sheetViews>
  <sheetFormatPr defaultRowHeight="15" x14ac:dyDescent="0.25"/>
  <cols>
    <col min="1" max="1" width="21.85546875" customWidth="1"/>
    <col min="3" max="3" width="82" customWidth="1"/>
    <col min="4" max="4" width="17" customWidth="1"/>
    <col min="5" max="5" width="18.5703125" customWidth="1"/>
    <col min="6" max="6" width="19.85546875" customWidth="1"/>
    <col min="7" max="7" width="14.85546875" customWidth="1"/>
    <col min="8" max="8" width="15" customWidth="1"/>
    <col min="9" max="9" width="18.7109375" customWidth="1"/>
    <col min="10" max="10" width="23" customWidth="1"/>
    <col min="11" max="11" width="23.140625" customWidth="1"/>
    <col min="12" max="12" width="19.7109375" customWidth="1"/>
  </cols>
  <sheetData>
    <row r="1" spans="1:6" s="69" customFormat="1" ht="18.75" x14ac:dyDescent="0.3">
      <c r="A1" s="115" t="s">
        <v>162</v>
      </c>
      <c r="B1" s="116"/>
      <c r="C1" s="116"/>
      <c r="D1" s="70"/>
    </row>
    <row r="2" spans="1:6" s="94" customFormat="1" ht="18.75" x14ac:dyDescent="0.3">
      <c r="A2" s="115" t="s">
        <v>163</v>
      </c>
      <c r="B2" s="115"/>
      <c r="C2" s="115"/>
      <c r="D2" s="95"/>
    </row>
    <row r="3" spans="1:6" s="94" customFormat="1" x14ac:dyDescent="0.25">
      <c r="A3" s="117" t="s">
        <v>157</v>
      </c>
      <c r="B3" s="117"/>
      <c r="C3" s="117"/>
      <c r="D3" s="95"/>
    </row>
    <row r="4" spans="1:6" s="73" customFormat="1" ht="28.5" customHeight="1" x14ac:dyDescent="0.25">
      <c r="A4" s="165" t="s">
        <v>164</v>
      </c>
      <c r="B4" s="166"/>
      <c r="C4" s="166"/>
      <c r="D4" s="7"/>
    </row>
    <row r="5" spans="1:6" s="73" customFormat="1" ht="15" customHeight="1" x14ac:dyDescent="0.3">
      <c r="A5" s="93"/>
      <c r="B5" s="93"/>
      <c r="C5" s="93"/>
      <c r="D5" s="7"/>
    </row>
    <row r="6" spans="1:6" s="69" customFormat="1" x14ac:dyDescent="0.25">
      <c r="A6" s="18" t="s">
        <v>127</v>
      </c>
      <c r="B6" s="11"/>
      <c r="C6" s="70"/>
      <c r="D6" s="70"/>
      <c r="E6" s="70"/>
      <c r="F6" s="70"/>
    </row>
    <row r="7" spans="1:6" s="69" customFormat="1" ht="18.75" x14ac:dyDescent="0.3">
      <c r="A7" s="123" t="s">
        <v>13</v>
      </c>
      <c r="B7" s="124"/>
      <c r="C7" s="125"/>
      <c r="D7" s="42" t="s">
        <v>1</v>
      </c>
    </row>
    <row r="8" spans="1:6" s="69" customFormat="1" x14ac:dyDescent="0.25">
      <c r="A8" s="117" t="s">
        <v>106</v>
      </c>
      <c r="B8" s="117"/>
      <c r="C8" s="117"/>
      <c r="D8" s="48">
        <f>'USCIS FY17 (IEFA Revenue)'!$L$68</f>
        <v>3043866295</v>
      </c>
    </row>
    <row r="9" spans="1:6" s="69" customFormat="1" x14ac:dyDescent="0.25">
      <c r="A9" s="162"/>
      <c r="B9" s="162"/>
      <c r="C9" s="163"/>
      <c r="D9" s="48"/>
    </row>
    <row r="10" spans="1:6" s="69" customFormat="1" x14ac:dyDescent="0.25">
      <c r="A10" s="117" t="s">
        <v>107</v>
      </c>
      <c r="B10" s="117"/>
      <c r="C10" s="117"/>
      <c r="D10" s="48">
        <f>L22</f>
        <v>278369530</v>
      </c>
    </row>
    <row r="11" spans="1:6" s="69" customFormat="1" ht="15.75" thickBot="1" x14ac:dyDescent="0.3">
      <c r="A11" s="164"/>
      <c r="B11" s="164"/>
      <c r="C11" s="163"/>
      <c r="D11" s="65"/>
      <c r="E11" s="74" t="s">
        <v>140</v>
      </c>
    </row>
    <row r="12" spans="1:6" s="69" customFormat="1" ht="15.75" thickBot="1" x14ac:dyDescent="0.3">
      <c r="A12" s="157" t="s">
        <v>13</v>
      </c>
      <c r="B12" s="157"/>
      <c r="C12" s="158"/>
      <c r="D12" s="66">
        <f>SUM(D8:D11)</f>
        <v>3322235825</v>
      </c>
      <c r="E12" s="75">
        <v>3322235825</v>
      </c>
    </row>
    <row r="14" spans="1:6" s="69" customFormat="1" x14ac:dyDescent="0.25">
      <c r="A14" s="18"/>
    </row>
    <row r="15" spans="1:6" s="69" customFormat="1" x14ac:dyDescent="0.25">
      <c r="A15" s="18" t="s">
        <v>105</v>
      </c>
    </row>
    <row r="16" spans="1:6" s="69" customFormat="1" x14ac:dyDescent="0.25">
      <c r="A16" s="16" t="s">
        <v>12</v>
      </c>
      <c r="D16" s="2"/>
      <c r="E16" s="2"/>
    </row>
    <row r="17" spans="1:13" s="69" customFormat="1" ht="15" customHeight="1" x14ac:dyDescent="0.25">
      <c r="A17" s="123" t="s">
        <v>107</v>
      </c>
      <c r="B17" s="124"/>
      <c r="C17" s="125"/>
      <c r="D17" s="21" t="s">
        <v>9</v>
      </c>
      <c r="E17" s="21" t="s">
        <v>9</v>
      </c>
      <c r="F17" s="2"/>
      <c r="G17" s="21" t="s">
        <v>18</v>
      </c>
      <c r="H17" s="2"/>
      <c r="I17" s="21" t="s">
        <v>20</v>
      </c>
      <c r="J17" s="26" t="s">
        <v>103</v>
      </c>
      <c r="K17" s="26" t="s">
        <v>21</v>
      </c>
    </row>
    <row r="18" spans="1:13" s="69" customFormat="1" ht="14.25" customHeight="1" x14ac:dyDescent="0.3">
      <c r="A18" s="4" t="s">
        <v>0</v>
      </c>
      <c r="B18" s="4" t="s">
        <v>30</v>
      </c>
      <c r="C18" s="4" t="s">
        <v>2</v>
      </c>
      <c r="D18" s="28" t="s">
        <v>25</v>
      </c>
      <c r="E18" s="28" t="s">
        <v>24</v>
      </c>
      <c r="F18" s="5" t="s">
        <v>11</v>
      </c>
      <c r="G18" s="28" t="s">
        <v>80</v>
      </c>
      <c r="H18" s="5" t="s">
        <v>4</v>
      </c>
      <c r="I18" s="14" t="s">
        <v>10</v>
      </c>
      <c r="J18" s="27" t="s">
        <v>104</v>
      </c>
      <c r="K18" s="27" t="s">
        <v>104</v>
      </c>
      <c r="L18" s="42" t="s">
        <v>1</v>
      </c>
      <c r="M18" s="7"/>
    </row>
    <row r="19" spans="1:13" s="69" customFormat="1" ht="30" x14ac:dyDescent="0.25">
      <c r="A19" s="76" t="s">
        <v>97</v>
      </c>
      <c r="B19" s="70"/>
      <c r="C19" s="52" t="s">
        <v>99</v>
      </c>
      <c r="D19" s="53">
        <v>50</v>
      </c>
      <c r="E19" s="53" t="s">
        <v>101</v>
      </c>
      <c r="F19" s="92">
        <v>50</v>
      </c>
      <c r="G19" s="111">
        <v>85</v>
      </c>
      <c r="H19" s="112">
        <f t="shared" ref="H19:H21" si="0">SUM(F19:G19)</f>
        <v>135</v>
      </c>
      <c r="I19" s="109">
        <v>286034</v>
      </c>
      <c r="J19" s="54">
        <v>729</v>
      </c>
      <c r="K19" s="55">
        <f t="shared" ref="K19" si="1">H19*J19</f>
        <v>98415</v>
      </c>
      <c r="L19" s="56">
        <f t="shared" ref="L19:L21" si="2">(H19*I19)-K19</f>
        <v>38516175</v>
      </c>
    </row>
    <row r="20" spans="1:13" s="69" customFormat="1" ht="30" x14ac:dyDescent="0.25">
      <c r="A20" s="82" t="s">
        <v>100</v>
      </c>
      <c r="B20" s="70"/>
      <c r="C20" s="52" t="s">
        <v>134</v>
      </c>
      <c r="D20" s="10">
        <v>380</v>
      </c>
      <c r="E20" s="10">
        <v>410</v>
      </c>
      <c r="F20" s="85">
        <v>410</v>
      </c>
      <c r="G20" s="113">
        <v>85</v>
      </c>
      <c r="H20" s="114">
        <f>SUM(F20:G20)</f>
        <v>495</v>
      </c>
      <c r="I20" s="110">
        <v>484319</v>
      </c>
      <c r="J20" s="50">
        <v>290</v>
      </c>
      <c r="K20" s="51">
        <f>H20*J20</f>
        <v>143550</v>
      </c>
      <c r="L20" s="40">
        <f>(H20*I20)-K20</f>
        <v>239594355</v>
      </c>
    </row>
    <row r="21" spans="1:13" s="69" customFormat="1" ht="30.75" thickBot="1" x14ac:dyDescent="0.3">
      <c r="A21" s="76" t="s">
        <v>98</v>
      </c>
      <c r="B21" s="70"/>
      <c r="C21" s="52" t="s">
        <v>135</v>
      </c>
      <c r="D21" s="10">
        <v>285</v>
      </c>
      <c r="E21" s="10" t="s">
        <v>101</v>
      </c>
      <c r="F21" s="85">
        <v>285</v>
      </c>
      <c r="G21" s="113">
        <v>85</v>
      </c>
      <c r="H21" s="114">
        <f t="shared" si="0"/>
        <v>370</v>
      </c>
      <c r="I21" s="110">
        <v>700</v>
      </c>
      <c r="J21" s="50">
        <v>0</v>
      </c>
      <c r="K21" s="51">
        <v>0</v>
      </c>
      <c r="L21" s="65">
        <f t="shared" si="2"/>
        <v>259000</v>
      </c>
    </row>
    <row r="22" spans="1:13" s="69" customFormat="1" ht="16.5" thickBot="1" x14ac:dyDescent="0.3">
      <c r="A22" s="159" t="s">
        <v>102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1"/>
      <c r="L22" s="67">
        <f>SUM(L19:L21)</f>
        <v>278369530</v>
      </c>
    </row>
    <row r="25" spans="1:13" x14ac:dyDescent="0.25">
      <c r="C25" s="69"/>
    </row>
  </sheetData>
  <sheetProtection algorithmName="SHA-512" hashValue="UkY/KJFKEJx5r1HCpxodqRE1McJzOGspeMDbN1mdWzq1nKTnp31Ij1/EXeIZFKcoH0DlnfiMOpGvilCdlWKulA==" saltValue="JdZbHJxtRMtCb/72azIJcQ==" spinCount="100000" sheet="1" objects="1" scenarios="1"/>
  <mergeCells count="12">
    <mergeCell ref="A12:C12"/>
    <mergeCell ref="A17:C17"/>
    <mergeCell ref="A22:K22"/>
    <mergeCell ref="A1:C1"/>
    <mergeCell ref="A7:C7"/>
    <mergeCell ref="A8:C8"/>
    <mergeCell ref="A9:C9"/>
    <mergeCell ref="A10:C10"/>
    <mergeCell ref="A11:C11"/>
    <mergeCell ref="A4:C4"/>
    <mergeCell ref="A2:C2"/>
    <mergeCell ref="A3:C3"/>
  </mergeCells>
  <hyperlinks>
    <hyperlink ref="A16" r:id="rId1"/>
    <hyperlink ref="A19" r:id="rId2" display="https://www.uscis.gov/i-821"/>
    <hyperlink ref="A21" r:id="rId3" display="https://www.uscis.gov/i-881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USCIS FY17 (IEFA Revenue)</vt:lpstr>
      <vt:lpstr>USCIS FY17 (IEFA Expenses)</vt:lpstr>
      <vt:lpstr>USCIS FY17 (Temporary Forms)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Penichet-Paul</dc:creator>
  <cp:lastModifiedBy>Christian Penichet-Paul</cp:lastModifiedBy>
  <cp:lastPrinted>2016-03-21T19:41:07Z</cp:lastPrinted>
  <dcterms:created xsi:type="dcterms:W3CDTF">2016-03-21T13:54:24Z</dcterms:created>
  <dcterms:modified xsi:type="dcterms:W3CDTF">2016-07-18T17:58:02Z</dcterms:modified>
</cp:coreProperties>
</file>